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9915" firstSheet="3" activeTab="10"/>
  </bookViews>
  <sheets>
    <sheet name="elenco varietà" sheetId="1" r:id="rId1"/>
    <sheet name="1LP media RER" sheetId="2" r:id="rId2"/>
    <sheet name="1LT media RER" sheetId="3" r:id="rId3"/>
    <sheet name="1LP PC" sheetId="4" r:id="rId4"/>
    <sheet name="1LP PR" sheetId="5" r:id="rId5"/>
    <sheet name="1LP FE " sheetId="6" r:id="rId6"/>
    <sheet name="1LT PC" sheetId="7" r:id="rId7"/>
    <sheet name="1LT PR" sheetId="8" r:id="rId8"/>
    <sheet name="1LT FE" sheetId="9" r:id="rId9"/>
    <sheet name="2LP" sheetId="10" r:id="rId10"/>
    <sheet name="2LT" sheetId="11" r:id="rId11"/>
  </sheets>
  <definedNames>
    <definedName name="_xlfn.DAYS" hidden="1">#NAME?</definedName>
    <definedName name="_xlnm.Print_Area" localSheetId="3">'1LP PC'!$B$2:$T$38</definedName>
    <definedName name="_xlnm.Print_Area" localSheetId="4">'1LP PR'!$B$2:$T$38</definedName>
    <definedName name="_xlnm.Print_Area" localSheetId="6">'1LT PC'!$B$2:$T$41</definedName>
    <definedName name="_xlnm.Print_Area" localSheetId="7">'1LT PR'!$B$2:$T$41</definedName>
    <definedName name="_xlnm.Print_Area" localSheetId="9">'2LP'!$B$2:$M$30</definedName>
    <definedName name="_xlnm.Print_Area" localSheetId="10">'2LT'!$B$2:$M$30</definedName>
    <definedName name="_xlnm.Print_Area" localSheetId="0">'elenco varietà'!$B$2:$G$50</definedName>
  </definedNames>
  <calcPr fullCalcOnLoad="1"/>
</workbook>
</file>

<file path=xl/sharedStrings.xml><?xml version="1.0" encoding="utf-8"?>
<sst xmlns="http://schemas.openxmlformats.org/spreadsheetml/2006/main" count="1119" uniqueCount="179">
  <si>
    <t>Progetto: Confronto varietale pomodoro da industria - OI Pomodoro Nord Italia</t>
  </si>
  <si>
    <t>Prova sperimentale:</t>
  </si>
  <si>
    <t xml:space="preserve">Schema sperimentale: </t>
  </si>
  <si>
    <t xml:space="preserve">Azienda:  </t>
  </si>
  <si>
    <t>Località:</t>
  </si>
  <si>
    <t>CARATTERI PIANTA</t>
  </si>
  <si>
    <t>CARATTERI BACCA</t>
  </si>
  <si>
    <t>RESISTENZE</t>
  </si>
  <si>
    <t xml:space="preserve">  ANALISI</t>
  </si>
  <si>
    <t>Località</t>
  </si>
  <si>
    <t>Tesi</t>
  </si>
  <si>
    <t>Lunghezza branche (cm)</t>
  </si>
  <si>
    <t>Peso medio bacche (grammi)</t>
  </si>
  <si>
    <t>R.O   (°Brix)</t>
  </si>
  <si>
    <t>pH</t>
  </si>
  <si>
    <t>Colore Hunter (a/b)</t>
  </si>
  <si>
    <t>Bostwick (cm/30")</t>
  </si>
  <si>
    <t>Media</t>
  </si>
  <si>
    <t>DIFETTI MAGGIORI</t>
  </si>
  <si>
    <t>Lunghezza ciclo colturale (n° giorni)</t>
  </si>
  <si>
    <t>Produzione commerciabile (t/ha)</t>
  </si>
  <si>
    <t>Commerciale (%)</t>
  </si>
  <si>
    <t>Verde (%)</t>
  </si>
  <si>
    <t>Marcio (%)</t>
  </si>
  <si>
    <t>Scottato (%)</t>
  </si>
  <si>
    <t>Spaccato (%)</t>
  </si>
  <si>
    <t>Collettato (%)</t>
  </si>
  <si>
    <t>Immaturo (%)</t>
  </si>
  <si>
    <t>Cicatrizzate (%)</t>
  </si>
  <si>
    <t>Sottopeso (%)</t>
  </si>
  <si>
    <t>Molle (%)</t>
  </si>
  <si>
    <t>Peduncoli (%)</t>
  </si>
  <si>
    <t>Confronto varietale di 1° livello in epoca precoce 2019</t>
  </si>
  <si>
    <t>Parcelle replicate</t>
  </si>
  <si>
    <t>Aprix (CLX384228)</t>
  </si>
  <si>
    <t>Heinz 1879</t>
  </si>
  <si>
    <t>Heinz 5108 (test)</t>
  </si>
  <si>
    <t>Isi 27615</t>
  </si>
  <si>
    <t>Isi 27636</t>
  </si>
  <si>
    <t>Max 8249</t>
  </si>
  <si>
    <t>Nun 507 Top</t>
  </si>
  <si>
    <t xml:space="preserve">UG 13579 </t>
  </si>
  <si>
    <t xml:space="preserve">UG 140 14           </t>
  </si>
  <si>
    <t xml:space="preserve">UG 8114              </t>
  </si>
  <si>
    <t>Stato fitosanitario P:(5-1)</t>
  </si>
  <si>
    <t>Copertura frutti P:(5-1)</t>
  </si>
  <si>
    <t>Consistenza   P:(5-1)</t>
  </si>
  <si>
    <t>Modalità distacco P:(5-1)</t>
  </si>
  <si>
    <t>Uniformità colorazione P:(5-1)</t>
  </si>
  <si>
    <t>Scottature P:(5-1)</t>
  </si>
  <si>
    <t>Spaccature P:(5-1)</t>
  </si>
  <si>
    <t>Sovramaturazione P:(5-1)</t>
  </si>
  <si>
    <t>Confronto varietale di 1° livello in epoca tardiva 2019</t>
  </si>
  <si>
    <t>Heinz 1907</t>
  </si>
  <si>
    <t>Heinz 3402</t>
  </si>
  <si>
    <t>Isi 26715</t>
  </si>
  <si>
    <t>Leonerosso</t>
  </si>
  <si>
    <t>Nun 00507 TOP</t>
  </si>
  <si>
    <t>UG 13579</t>
  </si>
  <si>
    <t>UG 140 14</t>
  </si>
  <si>
    <t>Riepilogo prove varietali di secondo livello precoce 2019</t>
  </si>
  <si>
    <t>Varietà</t>
  </si>
  <si>
    <t>PC</t>
  </si>
  <si>
    <t>PR</t>
  </si>
  <si>
    <t>FE</t>
  </si>
  <si>
    <t>Data trapianto</t>
  </si>
  <si>
    <t>Data raccolta</t>
  </si>
  <si>
    <t>Giorni in campo</t>
  </si>
  <si>
    <t>ES 11516</t>
  </si>
  <si>
    <t>Heinz 1766</t>
  </si>
  <si>
    <t>Incipit (ex SV9300)</t>
  </si>
  <si>
    <t>Volare (Isi 44536)</t>
  </si>
  <si>
    <t>Parma</t>
  </si>
  <si>
    <t>Azienda agricola:</t>
  </si>
  <si>
    <t>Analisi effettuate presso:</t>
  </si>
  <si>
    <t>Residuo ottico (°brix)</t>
  </si>
  <si>
    <t>Piacenza</t>
  </si>
  <si>
    <t>Vegezzi Marco</t>
  </si>
  <si>
    <t>Colore (a/b)</t>
  </si>
  <si>
    <t>Inerti (%)</t>
  </si>
  <si>
    <t>Altri difetti</t>
  </si>
  <si>
    <t>Produzione commerciale (ton/ha)</t>
  </si>
  <si>
    <t>PLV unitaria (euro/ha)</t>
  </si>
  <si>
    <t>Indice di pagamento</t>
  </si>
  <si>
    <t>Produzione brix totale (kg/ha)</t>
  </si>
  <si>
    <t>Pizzacchera SS</t>
  </si>
  <si>
    <t>Riepilogo prove varietali di secondo livello tardivo 2019</t>
  </si>
  <si>
    <t>Nun 287 Top</t>
  </si>
  <si>
    <t>ES 13216</t>
  </si>
  <si>
    <t>Max 14111</t>
  </si>
  <si>
    <t>HMX 5558</t>
  </si>
  <si>
    <t>Roncopascolo (PR)</t>
  </si>
  <si>
    <t>Legenda punteggi (P):</t>
  </si>
  <si>
    <t>Modalità distacco: 3=ottimale; 5 = distacco troppo agevole; 1=eccessiva resistenza al distacco; 2 e 4 = valori intermedi</t>
  </si>
  <si>
    <t>Per tutti gli altri caratteri a punteggio: da 5 = situazione ottimale a 1 = situazione indesiderata</t>
  </si>
  <si>
    <t>Produzione commerciale (%)</t>
  </si>
  <si>
    <t>Lunghezza ciclo colturale (n° gg.)</t>
  </si>
  <si>
    <t>Pizzacchera S.S.</t>
  </si>
  <si>
    <t>Produzione rifrattometrica (kg brix/ha)</t>
  </si>
  <si>
    <t>Spaccato cicatrizzato (%)</t>
  </si>
  <si>
    <t>Roncopascolo, strada Galiazzi (PR)</t>
  </si>
  <si>
    <t>Analisi effettuate presso: Rodolfi Mansueto Spa - stab. Castelguelfo (PR)</t>
  </si>
  <si>
    <t>Analisi effettuate presso: Mutti Spa - stab. Piazza di Montechiarugolo (PR)</t>
  </si>
  <si>
    <t>Grasselli Luciano</t>
  </si>
  <si>
    <t>Codice</t>
  </si>
  <si>
    <t>Resistenze dichiarate</t>
  </si>
  <si>
    <t>P</t>
  </si>
  <si>
    <t>HR: Fol:0-1/Va:0 / Vd:0 / Pst; IR: Ma / Mi / Mj / TSWV: T0</t>
  </si>
  <si>
    <t>Heinz-Furia</t>
  </si>
  <si>
    <t>VFFNPSwCmXv</t>
  </si>
  <si>
    <t>VFF</t>
  </si>
  <si>
    <t>Isi Sementi</t>
  </si>
  <si>
    <t>tollerante peronospora</t>
  </si>
  <si>
    <t>Syngenta</t>
  </si>
  <si>
    <t>(HR) Va; Vd; Fol: 0; Fol: 1; Pst:0 (IR) Ma; Mi; Mj;</t>
  </si>
  <si>
    <t>United Genetics</t>
  </si>
  <si>
    <t>HR/IR: V,Fol0-1, N, Pi (peronospora)</t>
  </si>
  <si>
    <t>HR/IR: V,Fol0-1, N, Pst, TSWV</t>
  </si>
  <si>
    <t>HR/IR; V, Fol0-1, N, Pst, TSWV</t>
  </si>
  <si>
    <t>T</t>
  </si>
  <si>
    <t>HMClause</t>
  </si>
  <si>
    <t>V FF N TSWV Eb Cm Xv</t>
  </si>
  <si>
    <t>V, FF, N, P, S,</t>
  </si>
  <si>
    <t>Cora Seeds</t>
  </si>
  <si>
    <t xml:space="preserve">(HR) Va:0, Vd:0, Fol:0, Pst; (IR) Ma, Mi, Mj </t>
  </si>
  <si>
    <t>Progetto sperimentazione varietale pomodoro da industria - OI Pomodoro Nord Italia 2019</t>
  </si>
  <si>
    <t>Elenco varietà in prova</t>
  </si>
  <si>
    <t>Ditta sementiera</t>
  </si>
  <si>
    <t>VFF2NPPi (peronospora)</t>
  </si>
  <si>
    <t>HR: Fol:0-1/Vd/TSWV; IR: Pi (peronospora)/Ma, Mi, Mj/Pst</t>
  </si>
  <si>
    <t>Confronto varietale di 2° livello in epoca precoce 2019</t>
  </si>
  <si>
    <t>Confronto varietale di 2° livello in epoca tardiva 2019</t>
  </si>
  <si>
    <t>PP</t>
  </si>
  <si>
    <t>Esasem</t>
  </si>
  <si>
    <t>(HR) Va:0; Vd:0; Fol:0-1; Pst (IR) Mi; Mj; Ma;</t>
  </si>
  <si>
    <t xml:space="preserve">V; FF; </t>
  </si>
  <si>
    <t>Seminis</t>
  </si>
  <si>
    <t>(HR) Va:0; Vd:0; TSWV; (IR) Mi; Mj; Ma; Pst:0;</t>
  </si>
  <si>
    <t>V; F; N; P; Sw;</t>
  </si>
  <si>
    <t>V;FF; N; P; S;</t>
  </si>
  <si>
    <t>(HR) Va:0; Vd:0; Fol:0-1; Pst:0; (IR) Ma; Mi; Mj; TSWV;</t>
  </si>
  <si>
    <t>(HR) Vd:0; Va:0; Fol:0-1; Pst (IR) Mi, Mj, Ma; TSWV:0;</t>
  </si>
  <si>
    <t>(HR) Va:0; Vd:0; Fol:0-1; ToMV2; TSWV; (IR) Mi; Mj; Ma;</t>
  </si>
  <si>
    <t>(HR) Va:0; Vd:0; Fol:0-1; Pst (IR) Mi, Mj, Ma, TSWV:0;</t>
  </si>
  <si>
    <t>TT</t>
  </si>
  <si>
    <t>V; FF; N; Sw; Eb; Cm; Xv; Lb (peronospora)</t>
  </si>
  <si>
    <t>Dichiarazioni della ditta sementiera</t>
  </si>
  <si>
    <t>Nunhems/BASF</t>
  </si>
  <si>
    <t>Data di trapianto:</t>
  </si>
  <si>
    <t>S. Polo di Podenzano (PC)</t>
  </si>
  <si>
    <t>DIFETTI MINORI (% in peso su un campione di 100 bacche)</t>
  </si>
  <si>
    <t>Giudizio complessivo P:(5-1)</t>
  </si>
  <si>
    <t>DIFETTI MINORI (% in numero su campione di 100 bacche)</t>
  </si>
  <si>
    <t>Isi 26736</t>
  </si>
  <si>
    <t>Produzione commerciale (t/ha)</t>
  </si>
  <si>
    <t>Solana; Pomodoro 43044</t>
  </si>
  <si>
    <t>NR</t>
  </si>
  <si>
    <t>Filo d'Argenta (FE)</t>
  </si>
  <si>
    <t>Costa Giuliano e Gabriele</t>
  </si>
  <si>
    <t>Valli del Mezzano (FE)</t>
  </si>
  <si>
    <t xml:space="preserve">UG 14014 </t>
  </si>
  <si>
    <t>UG 1357916</t>
  </si>
  <si>
    <t>MAX 8249</t>
  </si>
  <si>
    <t>ISI 27636</t>
  </si>
  <si>
    <t>ISI 27615</t>
  </si>
  <si>
    <t>NUN 00507 TOP</t>
  </si>
  <si>
    <t>H1879</t>
  </si>
  <si>
    <t>UG 8114</t>
  </si>
  <si>
    <t>APRIX  (CLX 384228)</t>
  </si>
  <si>
    <t xml:space="preserve">H5108 (Test) </t>
  </si>
  <si>
    <t>APRIX (CLX384228)</t>
  </si>
  <si>
    <t>H 1907</t>
  </si>
  <si>
    <t>H 3402 (test)</t>
  </si>
  <si>
    <t xml:space="preserve">LEONE ROSSO </t>
  </si>
  <si>
    <t>3.5</t>
  </si>
  <si>
    <t xml:space="preserve">Ferrara </t>
  </si>
  <si>
    <t xml:space="preserve">Bergonzini  (Bondeno) </t>
  </si>
  <si>
    <t xml:space="preserve">Menegale Federico </t>
  </si>
  <si>
    <t>Piacenza - Parma - Ferrara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</si>
</sst>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#,##0.0"/>
    <numFmt numFmtId="172" formatCode="[$-410]dddd\ d\ mmmm\ yyyy"/>
    <numFmt numFmtId="173" formatCode="dd/mm/yy;@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_-;\-* #,##0_-;_-* &quot;-&quot;??_-;_-@_-"/>
    <numFmt numFmtId="180" formatCode="_-* #,##0.0_-;\-* #,##0.0_-;_-* &quot;-&quot;??_-;_-@_-"/>
    <numFmt numFmtId="181" formatCode="#,##0_ ;\-#,##0\ "/>
    <numFmt numFmtId="182" formatCode="_-&quot;€&quot;\ * #,##0.0_-;\-&quot;€&quot;\ * #,##0.0_-;_-&quot;€&quot;\ * &quot;-&quot;??_-;_-@_-"/>
    <numFmt numFmtId="183" formatCode="_-&quot;€&quot;\ * #,##0_-;\-&quot;€&quot;\ * #,##0_-;_-&quot;€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  <numFmt numFmtId="188" formatCode="#,##0.000"/>
    <numFmt numFmtId="189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20"/>
      <name val="Verdana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1" fontId="8" fillId="0" borderId="10" xfId="44" applyNumberFormat="1" applyFont="1" applyFill="1" applyBorder="1" applyAlignment="1">
      <alignment horizontal="right" vertical="center"/>
    </xf>
    <xf numFmtId="4" fontId="8" fillId="0" borderId="10" xfId="44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71" fontId="9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3" fontId="8" fillId="0" borderId="10" xfId="44" applyNumberFormat="1" applyFont="1" applyFill="1" applyBorder="1" applyAlignment="1">
      <alignment horizontal="right" vertical="center"/>
    </xf>
    <xf numFmtId="171" fontId="8" fillId="0" borderId="10" xfId="44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171" fontId="9" fillId="0" borderId="10" xfId="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3" fontId="8" fillId="0" borderId="10" xfId="44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right" vertical="center"/>
    </xf>
    <xf numFmtId="173" fontId="55" fillId="0" borderId="10" xfId="0" applyNumberFormat="1" applyFont="1" applyBorder="1" applyAlignment="1">
      <alignment vertical="center"/>
    </xf>
    <xf numFmtId="173" fontId="55" fillId="33" borderId="10" xfId="0" applyNumberFormat="1" applyFont="1" applyFill="1" applyBorder="1" applyAlignment="1">
      <alignment vertical="center"/>
    </xf>
    <xf numFmtId="3" fontId="55" fillId="0" borderId="10" xfId="0" applyNumberFormat="1" applyFont="1" applyBorder="1" applyAlignment="1">
      <alignment vertical="center"/>
    </xf>
    <xf numFmtId="171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 vertical="center" wrapText="1"/>
    </xf>
    <xf numFmtId="4" fontId="55" fillId="0" borderId="10" xfId="0" applyNumberFormat="1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173" fontId="55" fillId="0" borderId="16" xfId="0" applyNumberFormat="1" applyFont="1" applyBorder="1" applyAlignment="1">
      <alignment vertical="center"/>
    </xf>
    <xf numFmtId="3" fontId="55" fillId="0" borderId="16" xfId="0" applyNumberFormat="1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vertical="center" wrapText="1"/>
    </xf>
    <xf numFmtId="171" fontId="55" fillId="0" borderId="13" xfId="0" applyNumberFormat="1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55" fillId="0" borderId="21" xfId="0" applyFont="1" applyBorder="1" applyAlignment="1">
      <alignment vertical="center" wrapText="1"/>
    </xf>
    <xf numFmtId="171" fontId="55" fillId="0" borderId="22" xfId="0" applyNumberFormat="1" applyFont="1" applyBorder="1" applyAlignment="1">
      <alignment vertical="center" wrapText="1"/>
    </xf>
    <xf numFmtId="3" fontId="55" fillId="0" borderId="22" xfId="0" applyNumberFormat="1" applyFont="1" applyBorder="1" applyAlignment="1">
      <alignment vertical="center" wrapText="1"/>
    </xf>
    <xf numFmtId="4" fontId="55" fillId="0" borderId="22" xfId="0" applyNumberFormat="1" applyFont="1" applyBorder="1" applyAlignment="1">
      <alignment vertical="center" wrapText="1"/>
    </xf>
    <xf numFmtId="171" fontId="55" fillId="0" borderId="23" xfId="0" applyNumberFormat="1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171" fontId="59" fillId="0" borderId="16" xfId="0" applyNumberFormat="1" applyFont="1" applyBorder="1" applyAlignment="1">
      <alignment vertical="center"/>
    </xf>
    <xf numFmtId="3" fontId="59" fillId="0" borderId="16" xfId="0" applyNumberFormat="1" applyFont="1" applyBorder="1" applyAlignment="1">
      <alignment vertical="center"/>
    </xf>
    <xf numFmtId="4" fontId="59" fillId="0" borderId="16" xfId="0" applyNumberFormat="1" applyFont="1" applyBorder="1" applyAlignment="1">
      <alignment vertical="center"/>
    </xf>
    <xf numFmtId="171" fontId="59" fillId="0" borderId="25" xfId="0" applyNumberFormat="1" applyFont="1" applyBorder="1" applyAlignment="1">
      <alignment vertical="center"/>
    </xf>
    <xf numFmtId="0" fontId="55" fillId="0" borderId="2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0" fontId="7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9" fontId="0" fillId="0" borderId="0" xfId="0" applyNumberFormat="1" applyFont="1" applyFill="1" applyAlignment="1">
      <alignment/>
    </xf>
    <xf numFmtId="170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1" fontId="9" fillId="0" borderId="10" xfId="43" applyNumberFormat="1" applyFont="1" applyFill="1" applyBorder="1" applyAlignment="1">
      <alignment horizontal="right" vertical="center"/>
    </xf>
    <xf numFmtId="171" fontId="9" fillId="0" borderId="26" xfId="0" applyNumberFormat="1" applyFont="1" applyFill="1" applyBorder="1" applyAlignment="1">
      <alignment horizontal="right" vertical="center"/>
    </xf>
    <xf numFmtId="3" fontId="8" fillId="0" borderId="10" xfId="44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/>
    </xf>
    <xf numFmtId="3" fontId="8" fillId="0" borderId="10" xfId="43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center" vertical="center" wrapText="1"/>
    </xf>
    <xf numFmtId="3" fontId="55" fillId="34" borderId="10" xfId="0" applyNumberFormat="1" applyFont="1" applyFill="1" applyBorder="1" applyAlignment="1">
      <alignment vertical="center" wrapText="1"/>
    </xf>
    <xf numFmtId="3" fontId="59" fillId="34" borderId="16" xfId="0" applyNumberFormat="1" applyFont="1" applyFill="1" applyBorder="1" applyAlignment="1">
      <alignment vertical="center"/>
    </xf>
    <xf numFmtId="3" fontId="55" fillId="34" borderId="22" xfId="0" applyNumberFormat="1" applyFont="1" applyFill="1" applyBorder="1" applyAlignment="1">
      <alignment vertical="center" wrapText="1"/>
    </xf>
    <xf numFmtId="3" fontId="55" fillId="0" borderId="10" xfId="59" applyNumberFormat="1" applyFont="1" applyBorder="1" applyAlignment="1">
      <alignment vertical="center" wrapText="1"/>
    </xf>
    <xf numFmtId="3" fontId="55" fillId="0" borderId="22" xfId="59" applyNumberFormat="1" applyFont="1" applyBorder="1" applyAlignment="1">
      <alignment vertical="center" wrapText="1"/>
    </xf>
    <xf numFmtId="171" fontId="55" fillId="0" borderId="10" xfId="0" applyNumberFormat="1" applyFont="1" applyBorder="1" applyAlignment="1">
      <alignment horizontal="right" vertical="center" wrapText="1"/>
    </xf>
    <xf numFmtId="3" fontId="55" fillId="0" borderId="10" xfId="59" applyNumberFormat="1" applyFont="1" applyBorder="1" applyAlignment="1">
      <alignment horizontal="right" vertical="center" wrapText="1"/>
    </xf>
    <xf numFmtId="3" fontId="59" fillId="0" borderId="16" xfId="0" applyNumberFormat="1" applyFont="1" applyBorder="1" applyAlignment="1">
      <alignment horizontal="right" vertical="center"/>
    </xf>
    <xf numFmtId="171" fontId="55" fillId="0" borderId="22" xfId="0" applyNumberFormat="1" applyFont="1" applyBorder="1" applyAlignment="1">
      <alignment horizontal="right" vertical="center" wrapText="1"/>
    </xf>
    <xf numFmtId="3" fontId="0" fillId="34" borderId="10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0" fontId="55" fillId="0" borderId="27" xfId="0" applyFont="1" applyBorder="1" applyAlignment="1">
      <alignment horizontal="center" vertical="center"/>
    </xf>
    <xf numFmtId="171" fontId="7" fillId="0" borderId="0" xfId="0" applyNumberFormat="1" applyFont="1" applyFill="1" applyAlignment="1">
      <alignment vertical="center"/>
    </xf>
    <xf numFmtId="171" fontId="8" fillId="0" borderId="10" xfId="44" applyNumberFormat="1" applyFont="1" applyFill="1" applyBorder="1" applyAlignment="1">
      <alignment vertical="center"/>
    </xf>
    <xf numFmtId="171" fontId="9" fillId="0" borderId="10" xfId="0" applyNumberFormat="1" applyFont="1" applyFill="1" applyBorder="1" applyAlignment="1">
      <alignment vertical="center"/>
    </xf>
    <xf numFmtId="3" fontId="8" fillId="0" borderId="10" xfId="44" applyNumberFormat="1" applyFont="1" applyFill="1" applyBorder="1" applyAlignment="1">
      <alignment vertical="center"/>
    </xf>
    <xf numFmtId="173" fontId="55" fillId="0" borderId="10" xfId="0" applyNumberFormat="1" applyFont="1" applyFill="1" applyBorder="1" applyAlignment="1">
      <alignment horizontal="center" vertical="center"/>
    </xf>
    <xf numFmtId="173" fontId="55" fillId="0" borderId="10" xfId="0" applyNumberFormat="1" applyFont="1" applyFill="1" applyBorder="1" applyAlignment="1">
      <alignment vertical="center"/>
    </xf>
    <xf numFmtId="3" fontId="55" fillId="0" borderId="13" xfId="0" applyNumberFormat="1" applyFont="1" applyFill="1" applyBorder="1" applyAlignment="1">
      <alignment horizontal="center" vertical="center"/>
    </xf>
    <xf numFmtId="173" fontId="55" fillId="0" borderId="16" xfId="0" applyNumberFormat="1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horizontal="center" vertical="center"/>
    </xf>
    <xf numFmtId="3" fontId="55" fillId="0" borderId="16" xfId="0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8" xfId="0" applyFont="1" applyBorder="1" applyAlignment="1">
      <alignment vertical="center" wrapText="1"/>
    </xf>
    <xf numFmtId="3" fontId="55" fillId="33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horizontal="center" wrapText="1" readingOrder="1"/>
    </xf>
    <xf numFmtId="171" fontId="9" fillId="0" borderId="10" xfId="0" applyNumberFormat="1" applyFont="1" applyFill="1" applyBorder="1" applyAlignment="1">
      <alignment horizontal="center" vertical="center"/>
    </xf>
    <xf numFmtId="3" fontId="8" fillId="0" borderId="10" xfId="44" applyNumberFormat="1" applyFont="1" applyFill="1" applyBorder="1" applyAlignment="1">
      <alignment horizontal="center" vertical="center"/>
    </xf>
    <xf numFmtId="171" fontId="8" fillId="0" borderId="10" xfId="44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/>
    </xf>
    <xf numFmtId="4" fontId="8" fillId="0" borderId="10" xfId="44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70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9" fontId="57" fillId="0" borderId="0" xfId="0" applyNumberFormat="1" applyFont="1" applyFill="1" applyAlignment="1">
      <alignment/>
    </xf>
    <xf numFmtId="170" fontId="57" fillId="0" borderId="26" xfId="0" applyNumberFormat="1" applyFont="1" applyFill="1" applyBorder="1" applyAlignment="1">
      <alignment/>
    </xf>
    <xf numFmtId="170" fontId="57" fillId="0" borderId="1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9" fontId="57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 horizontal="right"/>
    </xf>
    <xf numFmtId="170" fontId="7" fillId="0" borderId="26" xfId="0" applyNumberFormat="1" applyFont="1" applyFill="1" applyBorder="1" applyAlignment="1">
      <alignment vertical="center"/>
    </xf>
    <xf numFmtId="171" fontId="55" fillId="0" borderId="29" xfId="0" applyNumberFormat="1" applyFont="1" applyBorder="1" applyAlignment="1">
      <alignment horizontal="right" vertical="center"/>
    </xf>
    <xf numFmtId="3" fontId="55" fillId="0" borderId="30" xfId="59" applyNumberFormat="1" applyFont="1" applyBorder="1" applyAlignment="1" quotePrefix="1">
      <alignment horizontal="right" vertical="center" wrapText="1"/>
    </xf>
    <xf numFmtId="3" fontId="55" fillId="0" borderId="30" xfId="0" applyNumberFormat="1" applyFont="1" applyBorder="1" applyAlignment="1">
      <alignment horizontal="right" vertical="center" wrapText="1"/>
    </xf>
    <xf numFmtId="4" fontId="55" fillId="0" borderId="30" xfId="0" applyNumberFormat="1" applyFont="1" applyBorder="1" applyAlignment="1">
      <alignment horizontal="right" vertical="center" wrapText="1"/>
    </xf>
    <xf numFmtId="171" fontId="55" fillId="0" borderId="30" xfId="0" applyNumberFormat="1" applyFont="1" applyBorder="1" applyAlignment="1">
      <alignment horizontal="right" vertical="center" wrapText="1"/>
    </xf>
    <xf numFmtId="171" fontId="55" fillId="0" borderId="31" xfId="0" applyNumberFormat="1" applyFont="1" applyBorder="1" applyAlignment="1">
      <alignment horizontal="right" vertical="center" wrapText="1"/>
    </xf>
    <xf numFmtId="0" fontId="55" fillId="0" borderId="32" xfId="0" applyFont="1" applyBorder="1" applyAlignment="1">
      <alignment horizontal="right" vertical="center"/>
    </xf>
    <xf numFmtId="3" fontId="55" fillId="0" borderId="22" xfId="59" applyNumberFormat="1" applyFont="1" applyBorder="1" applyAlignment="1" quotePrefix="1">
      <alignment horizontal="righ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171" fontId="55" fillId="0" borderId="13" xfId="0" applyNumberFormat="1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/>
    </xf>
    <xf numFmtId="3" fontId="55" fillId="0" borderId="12" xfId="0" applyNumberFormat="1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right" vertical="center" wrapText="1"/>
    </xf>
    <xf numFmtId="171" fontId="55" fillId="0" borderId="12" xfId="0" applyNumberFormat="1" applyFont="1" applyBorder="1" applyAlignment="1">
      <alignment horizontal="right" vertical="center" wrapText="1"/>
    </xf>
    <xf numFmtId="171" fontId="55" fillId="0" borderId="19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171" fontId="59" fillId="0" borderId="16" xfId="0" applyNumberFormat="1" applyFont="1" applyBorder="1" applyAlignment="1">
      <alignment horizontal="right" vertical="center"/>
    </xf>
    <xf numFmtId="3" fontId="55" fillId="0" borderId="16" xfId="59" applyNumberFormat="1" applyFont="1" applyBorder="1" applyAlignment="1" quotePrefix="1">
      <alignment horizontal="right" vertical="center" wrapText="1"/>
    </xf>
    <xf numFmtId="4" fontId="59" fillId="0" borderId="16" xfId="0" applyNumberFormat="1" applyFont="1" applyBorder="1" applyAlignment="1">
      <alignment horizontal="right" vertical="center"/>
    </xf>
    <xf numFmtId="171" fontId="59" fillId="0" borderId="25" xfId="0" applyNumberFormat="1" applyFont="1" applyBorder="1" applyAlignment="1">
      <alignment horizontal="right" vertical="center"/>
    </xf>
    <xf numFmtId="171" fontId="55" fillId="0" borderId="32" xfId="0" applyNumberFormat="1" applyFont="1" applyBorder="1" applyAlignment="1">
      <alignment horizontal="right" vertical="center"/>
    </xf>
    <xf numFmtId="171" fontId="55" fillId="0" borderId="0" xfId="0" applyNumberFormat="1" applyFont="1" applyBorder="1" applyAlignment="1">
      <alignment horizontal="right" vertical="center"/>
    </xf>
    <xf numFmtId="171" fontId="55" fillId="0" borderId="10" xfId="0" applyNumberFormat="1" applyFont="1" applyBorder="1" applyAlignment="1">
      <alignment horizontal="right" vertical="center"/>
    </xf>
    <xf numFmtId="3" fontId="59" fillId="0" borderId="16" xfId="59" applyNumberFormat="1" applyFont="1" applyBorder="1" applyAlignment="1" quotePrefix="1">
      <alignment horizontal="right" vertical="center" wrapText="1"/>
    </xf>
    <xf numFmtId="0" fontId="55" fillId="35" borderId="29" xfId="0" applyFont="1" applyFill="1" applyBorder="1" applyAlignment="1">
      <alignment horizontal="right" vertical="center"/>
    </xf>
    <xf numFmtId="4" fontId="55" fillId="0" borderId="30" xfId="59" applyNumberFormat="1" applyFont="1" applyBorder="1" applyAlignment="1" quotePrefix="1">
      <alignment horizontal="right" vertical="center" wrapText="1"/>
    </xf>
    <xf numFmtId="4" fontId="55" fillId="0" borderId="22" xfId="59" applyNumberFormat="1" applyFont="1" applyBorder="1" applyAlignment="1" quotePrefix="1">
      <alignment horizontal="right" vertical="center" wrapText="1"/>
    </xf>
    <xf numFmtId="4" fontId="59" fillId="0" borderId="16" xfId="59" applyNumberFormat="1" applyFont="1" applyBorder="1" applyAlignment="1" quotePrefix="1">
      <alignment horizontal="right" vertical="center" wrapText="1"/>
    </xf>
    <xf numFmtId="3" fontId="55" fillId="34" borderId="10" xfId="0" applyNumberFormat="1" applyFont="1" applyFill="1" applyBorder="1" applyAlignment="1">
      <alignment horizontal="right" vertical="center" wrapText="1"/>
    </xf>
    <xf numFmtId="171" fontId="55" fillId="0" borderId="13" xfId="0" applyNumberFormat="1" applyFont="1" applyBorder="1" applyAlignment="1" quotePrefix="1">
      <alignment horizontal="right" vertical="center" wrapText="1"/>
    </xf>
    <xf numFmtId="3" fontId="55" fillId="0" borderId="22" xfId="0" applyNumberFormat="1" applyFont="1" applyBorder="1" applyAlignment="1">
      <alignment horizontal="right" vertical="center" wrapText="1"/>
    </xf>
    <xf numFmtId="3" fontId="55" fillId="34" borderId="22" xfId="0" applyNumberFormat="1" applyFont="1" applyFill="1" applyBorder="1" applyAlignment="1">
      <alignment horizontal="right" vertical="center" wrapText="1"/>
    </xf>
    <xf numFmtId="4" fontId="55" fillId="0" borderId="22" xfId="0" applyNumberFormat="1" applyFont="1" applyBorder="1" applyAlignment="1">
      <alignment horizontal="right" vertical="center" wrapText="1"/>
    </xf>
    <xf numFmtId="3" fontId="59" fillId="34" borderId="16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 applyProtection="1">
      <alignment horizontal="left" vertical="center" wrapText="1"/>
      <protection/>
    </xf>
    <xf numFmtId="0" fontId="9" fillId="0" borderId="32" xfId="0" applyFont="1" applyFill="1" applyBorder="1" applyAlignment="1" applyProtection="1">
      <alignment horizontal="left" vertical="center" wrapText="1"/>
      <protection/>
    </xf>
    <xf numFmtId="0" fontId="9" fillId="0" borderId="33" xfId="0" applyFont="1" applyFill="1" applyBorder="1" applyAlignment="1" applyProtection="1">
      <alignment horizontal="left" vertical="center" wrapText="1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14" fontId="4" fillId="0" borderId="0" xfId="0" applyNumberFormat="1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170" fontId="7" fillId="0" borderId="10" xfId="0" applyNumberFormat="1" applyFont="1" applyFill="1" applyBorder="1" applyAlignment="1" quotePrefix="1">
      <alignment vertical="center"/>
    </xf>
    <xf numFmtId="1" fontId="10" fillId="0" borderId="10" xfId="0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vertical="center"/>
    </xf>
    <xf numFmtId="0" fontId="52" fillId="0" borderId="0" xfId="0" applyFont="1" applyFill="1" applyAlignment="1">
      <alignment horizontal="left"/>
    </xf>
    <xf numFmtId="170" fontId="52" fillId="0" borderId="0" xfId="0" applyNumberFormat="1" applyFont="1" applyFill="1" applyAlignment="1">
      <alignment/>
    </xf>
    <xf numFmtId="171" fontId="7" fillId="0" borderId="10" xfId="0" applyNumberFormat="1" applyFont="1" applyFill="1" applyBorder="1" applyAlignment="1">
      <alignment vertical="center"/>
    </xf>
    <xf numFmtId="170" fontId="8" fillId="0" borderId="10" xfId="0" applyNumberFormat="1" applyFont="1" applyFill="1" applyBorder="1" applyAlignment="1">
      <alignment horizontal="right" vertical="center"/>
    </xf>
    <xf numFmtId="170" fontId="8" fillId="0" borderId="10" xfId="44" applyNumberFormat="1" applyFont="1" applyFill="1" applyBorder="1" applyAlignment="1">
      <alignment horizontal="right" vertical="center"/>
    </xf>
    <xf numFmtId="170" fontId="9" fillId="0" borderId="10" xfId="0" applyNumberFormat="1" applyFont="1" applyFill="1" applyBorder="1" applyAlignment="1">
      <alignment horizontal="right" vertical="center"/>
    </xf>
    <xf numFmtId="0" fontId="55" fillId="33" borderId="22" xfId="0" applyFont="1" applyFill="1" applyBorder="1" applyAlignment="1">
      <alignment horizontal="center" vertical="center" wrapText="1"/>
    </xf>
    <xf numFmtId="3" fontId="55" fillId="33" borderId="30" xfId="59" applyNumberFormat="1" applyFont="1" applyFill="1" applyBorder="1" applyAlignment="1" quotePrefix="1">
      <alignment horizontal="right" vertical="center" wrapText="1"/>
    </xf>
    <xf numFmtId="3" fontId="55" fillId="33" borderId="22" xfId="59" applyNumberFormat="1" applyFont="1" applyFill="1" applyBorder="1" applyAlignment="1" quotePrefix="1">
      <alignment horizontal="right" vertical="center" wrapText="1"/>
    </xf>
    <xf numFmtId="3" fontId="55" fillId="33" borderId="16" xfId="59" applyNumberFormat="1" applyFont="1" applyFill="1" applyBorder="1" applyAlignment="1" quotePrefix="1">
      <alignment horizontal="right" vertical="center" wrapText="1"/>
    </xf>
    <xf numFmtId="171" fontId="55" fillId="33" borderId="30" xfId="59" applyNumberFormat="1" applyFont="1" applyFill="1" applyBorder="1" applyAlignment="1" quotePrefix="1">
      <alignment horizontal="right" vertical="center" wrapText="1"/>
    </xf>
    <xf numFmtId="171" fontId="55" fillId="33" borderId="22" xfId="59" applyNumberFormat="1" applyFont="1" applyFill="1" applyBorder="1" applyAlignment="1" quotePrefix="1">
      <alignment horizontal="right" vertical="center" wrapText="1"/>
    </xf>
    <xf numFmtId="171" fontId="59" fillId="33" borderId="16" xfId="59" applyNumberFormat="1" applyFont="1" applyFill="1" applyBorder="1" applyAlignment="1" quotePrefix="1">
      <alignment horizontal="right" vertical="center" wrapText="1"/>
    </xf>
    <xf numFmtId="173" fontId="55" fillId="0" borderId="16" xfId="0" applyNumberFormat="1" applyFont="1" applyFill="1" applyBorder="1" applyAlignment="1">
      <alignment horizontal="center" vertical="center"/>
    </xf>
    <xf numFmtId="3" fontId="55" fillId="0" borderId="25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 quotePrefix="1">
      <alignment horizontal="right" vertical="center" wrapText="1"/>
    </xf>
    <xf numFmtId="171" fontId="55" fillId="33" borderId="10" xfId="0" applyNumberFormat="1" applyFont="1" applyFill="1" applyBorder="1" applyAlignment="1" quotePrefix="1">
      <alignment horizontal="right" vertical="center" wrapText="1"/>
    </xf>
    <xf numFmtId="4" fontId="55" fillId="33" borderId="16" xfId="0" applyNumberFormat="1" applyFont="1" applyFill="1" applyBorder="1" applyAlignment="1" quotePrefix="1">
      <alignment horizontal="right" vertical="center" wrapText="1"/>
    </xf>
    <xf numFmtId="171" fontId="55" fillId="33" borderId="16" xfId="0" applyNumberFormat="1" applyFont="1" applyFill="1" applyBorder="1" applyAlignment="1" quotePrefix="1">
      <alignment horizontal="right" vertical="center" wrapText="1"/>
    </xf>
    <xf numFmtId="171" fontId="55" fillId="0" borderId="25" xfId="0" applyNumberFormat="1" applyFont="1" applyBorder="1" applyAlignment="1" quotePrefix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zoomScale="70" zoomScaleNormal="70" zoomScalePageLayoutView="0" workbookViewId="0" topLeftCell="A1">
      <selection activeCell="B46" sqref="B46:G50"/>
    </sheetView>
  </sheetViews>
  <sheetFormatPr defaultColWidth="9.140625" defaultRowHeight="15"/>
  <cols>
    <col min="1" max="1" width="4.28125" style="10" customWidth="1"/>
    <col min="2" max="3" width="4.7109375" style="10" customWidth="1"/>
    <col min="4" max="4" width="22.57421875" style="10" customWidth="1"/>
    <col min="5" max="5" width="16.7109375" style="10" customWidth="1"/>
    <col min="6" max="6" width="59.8515625" style="10" customWidth="1"/>
    <col min="7" max="7" width="23.421875" style="10" customWidth="1"/>
    <col min="8" max="16384" width="9.140625" style="10" customWidth="1"/>
  </cols>
  <sheetData>
    <row r="1" ht="4.5" customHeight="1"/>
    <row r="2" spans="2:4" s="83" customFormat="1" ht="24.75" customHeight="1">
      <c r="B2" s="82" t="s">
        <v>125</v>
      </c>
      <c r="C2" s="84"/>
      <c r="D2" s="85"/>
    </row>
    <row r="3" spans="2:4" s="83" customFormat="1" ht="4.5" customHeight="1">
      <c r="B3" s="82"/>
      <c r="C3" s="84"/>
      <c r="D3" s="85"/>
    </row>
    <row r="4" spans="1:7" s="83" customFormat="1" ht="24.75" customHeight="1">
      <c r="A4" s="87"/>
      <c r="B4" s="6" t="s">
        <v>126</v>
      </c>
      <c r="C4" s="87"/>
      <c r="D4" s="87"/>
      <c r="E4" s="87"/>
      <c r="F4" s="87"/>
      <c r="G4" s="87"/>
    </row>
    <row r="5" spans="1:7" s="83" customFormat="1" ht="4.5" customHeight="1">
      <c r="A5" s="87"/>
      <c r="C5" s="87"/>
      <c r="D5" s="87"/>
      <c r="E5" s="87"/>
      <c r="F5" s="87"/>
      <c r="G5" s="87"/>
    </row>
    <row r="6" spans="1:7" s="83" customFormat="1" ht="24.75" customHeight="1">
      <c r="A6" s="87"/>
      <c r="B6" s="96" t="s">
        <v>32</v>
      </c>
      <c r="C6" s="87"/>
      <c r="D6" s="87"/>
      <c r="E6" s="87"/>
      <c r="F6" s="87"/>
      <c r="G6" s="87"/>
    </row>
    <row r="7" spans="2:6" ht="4.5" customHeight="1">
      <c r="B7" s="88"/>
      <c r="E7" s="21"/>
      <c r="F7" s="21"/>
    </row>
    <row r="8" spans="2:7" s="89" customFormat="1" ht="49.5" customHeight="1">
      <c r="B8" s="205" t="s">
        <v>104</v>
      </c>
      <c r="C8" s="205"/>
      <c r="D8" s="80" t="s">
        <v>61</v>
      </c>
      <c r="E8" s="80" t="s">
        <v>127</v>
      </c>
      <c r="F8" s="80" t="s">
        <v>105</v>
      </c>
      <c r="G8" s="80" t="s">
        <v>146</v>
      </c>
    </row>
    <row r="9" spans="2:7" ht="19.5" customHeight="1">
      <c r="B9" s="11">
        <v>1</v>
      </c>
      <c r="C9" s="11" t="s">
        <v>106</v>
      </c>
      <c r="D9" s="90" t="s">
        <v>34</v>
      </c>
      <c r="E9" s="90" t="s">
        <v>120</v>
      </c>
      <c r="F9" s="81" t="s">
        <v>107</v>
      </c>
      <c r="G9" s="90"/>
    </row>
    <row r="10" spans="2:7" ht="19.5" customHeight="1">
      <c r="B10" s="11">
        <v>2</v>
      </c>
      <c r="C10" s="11" t="s">
        <v>106</v>
      </c>
      <c r="D10" s="90" t="s">
        <v>35</v>
      </c>
      <c r="E10" s="90" t="s">
        <v>108</v>
      </c>
      <c r="F10" s="90" t="s">
        <v>109</v>
      </c>
      <c r="G10" s="90"/>
    </row>
    <row r="11" spans="2:7" s="21" customFormat="1" ht="19.5" customHeight="1">
      <c r="B11" s="11">
        <v>3</v>
      </c>
      <c r="C11" s="11" t="s">
        <v>106</v>
      </c>
      <c r="D11" s="90" t="s">
        <v>36</v>
      </c>
      <c r="E11" s="90" t="s">
        <v>108</v>
      </c>
      <c r="F11" s="90" t="s">
        <v>110</v>
      </c>
      <c r="G11" s="90"/>
    </row>
    <row r="12" spans="2:7" s="21" customFormat="1" ht="19.5" customHeight="1">
      <c r="B12" s="11">
        <v>4</v>
      </c>
      <c r="C12" s="11" t="s">
        <v>106</v>
      </c>
      <c r="D12" s="90" t="s">
        <v>37</v>
      </c>
      <c r="E12" s="90" t="s">
        <v>111</v>
      </c>
      <c r="F12" s="91" t="s">
        <v>128</v>
      </c>
      <c r="G12" s="90" t="s">
        <v>112</v>
      </c>
    </row>
    <row r="13" spans="2:7" s="21" customFormat="1" ht="19.5" customHeight="1">
      <c r="B13" s="11">
        <v>5</v>
      </c>
      <c r="C13" s="11" t="s">
        <v>106</v>
      </c>
      <c r="D13" s="90" t="s">
        <v>38</v>
      </c>
      <c r="E13" s="90" t="s">
        <v>111</v>
      </c>
      <c r="F13" s="92" t="s">
        <v>128</v>
      </c>
      <c r="G13" s="90" t="s">
        <v>112</v>
      </c>
    </row>
    <row r="14" spans="2:7" s="21" customFormat="1" ht="19.5" customHeight="1">
      <c r="B14" s="11">
        <v>6</v>
      </c>
      <c r="C14" s="11" t="s">
        <v>106</v>
      </c>
      <c r="D14" s="90" t="s">
        <v>39</v>
      </c>
      <c r="E14" s="90" t="s">
        <v>113</v>
      </c>
      <c r="F14" s="90" t="s">
        <v>129</v>
      </c>
      <c r="G14" s="90" t="s">
        <v>112</v>
      </c>
    </row>
    <row r="15" spans="2:7" s="21" customFormat="1" ht="19.5" customHeight="1">
      <c r="B15" s="11">
        <v>7</v>
      </c>
      <c r="C15" s="11" t="s">
        <v>106</v>
      </c>
      <c r="D15" s="90" t="s">
        <v>40</v>
      </c>
      <c r="E15" s="90" t="s">
        <v>147</v>
      </c>
      <c r="F15" s="90" t="s">
        <v>114</v>
      </c>
      <c r="G15" s="90"/>
    </row>
    <row r="16" spans="2:7" ht="19.5" customHeight="1">
      <c r="B16" s="11">
        <v>8</v>
      </c>
      <c r="C16" s="11" t="s">
        <v>106</v>
      </c>
      <c r="D16" s="90" t="s">
        <v>41</v>
      </c>
      <c r="E16" s="90" t="s">
        <v>115</v>
      </c>
      <c r="F16" s="90" t="s">
        <v>116</v>
      </c>
      <c r="G16" s="90" t="s">
        <v>112</v>
      </c>
    </row>
    <row r="17" spans="2:7" s="79" customFormat="1" ht="19.5" customHeight="1">
      <c r="B17" s="11">
        <v>9</v>
      </c>
      <c r="C17" s="11" t="s">
        <v>106</v>
      </c>
      <c r="D17" s="90" t="s">
        <v>42</v>
      </c>
      <c r="E17" s="90" t="s">
        <v>115</v>
      </c>
      <c r="F17" s="93" t="s">
        <v>117</v>
      </c>
      <c r="G17" s="94"/>
    </row>
    <row r="18" spans="2:7" s="79" customFormat="1" ht="19.5" customHeight="1">
      <c r="B18" s="11">
        <v>10</v>
      </c>
      <c r="C18" s="11" t="s">
        <v>106</v>
      </c>
      <c r="D18" s="90" t="s">
        <v>43</v>
      </c>
      <c r="E18" s="90" t="s">
        <v>115</v>
      </c>
      <c r="F18" s="81" t="s">
        <v>118</v>
      </c>
      <c r="G18" s="90"/>
    </row>
    <row r="19" spans="2:7" s="79" customFormat="1" ht="4.5" customHeight="1">
      <c r="B19" s="5"/>
      <c r="C19" s="5"/>
      <c r="D19" s="86"/>
      <c r="E19" s="86"/>
      <c r="F19" s="78"/>
      <c r="G19" s="86"/>
    </row>
    <row r="20" spans="1:7" s="83" customFormat="1" ht="24.75" customHeight="1">
      <c r="A20" s="87"/>
      <c r="B20" s="96" t="s">
        <v>52</v>
      </c>
      <c r="C20" s="87"/>
      <c r="D20" s="87"/>
      <c r="E20" s="87"/>
      <c r="F20" s="87"/>
      <c r="G20" s="87"/>
    </row>
    <row r="21" ht="4.5" customHeight="1"/>
    <row r="22" spans="2:7" s="89" customFormat="1" ht="49.5" customHeight="1">
      <c r="B22" s="205" t="s">
        <v>104</v>
      </c>
      <c r="C22" s="205"/>
      <c r="D22" s="80" t="s">
        <v>61</v>
      </c>
      <c r="E22" s="80" t="s">
        <v>127</v>
      </c>
      <c r="F22" s="80" t="s">
        <v>105</v>
      </c>
      <c r="G22" s="80" t="s">
        <v>146</v>
      </c>
    </row>
    <row r="23" spans="2:7" ht="19.5" customHeight="1">
      <c r="B23" s="11">
        <v>1</v>
      </c>
      <c r="C23" s="11" t="s">
        <v>119</v>
      </c>
      <c r="D23" s="90" t="s">
        <v>34</v>
      </c>
      <c r="E23" s="90" t="s">
        <v>120</v>
      </c>
      <c r="F23" s="90" t="s">
        <v>107</v>
      </c>
      <c r="G23" s="81"/>
    </row>
    <row r="24" spans="2:7" ht="19.5" customHeight="1">
      <c r="B24" s="11">
        <f>+B23+1</f>
        <v>2</v>
      </c>
      <c r="C24" s="11" t="s">
        <v>119</v>
      </c>
      <c r="D24" s="90" t="s">
        <v>53</v>
      </c>
      <c r="E24" s="90" t="s">
        <v>108</v>
      </c>
      <c r="F24" s="90" t="s">
        <v>121</v>
      </c>
      <c r="G24" s="81"/>
    </row>
    <row r="25" spans="2:7" s="21" customFormat="1" ht="19.5" customHeight="1">
      <c r="B25" s="11">
        <f aca="true" t="shared" si="0" ref="B25:B32">+B24+1</f>
        <v>3</v>
      </c>
      <c r="C25" s="11" t="s">
        <v>119</v>
      </c>
      <c r="D25" s="90" t="s">
        <v>54</v>
      </c>
      <c r="E25" s="90" t="s">
        <v>108</v>
      </c>
      <c r="F25" s="90" t="s">
        <v>122</v>
      </c>
      <c r="G25" s="81"/>
    </row>
    <row r="26" spans="2:7" s="21" customFormat="1" ht="19.5" customHeight="1">
      <c r="B26" s="11">
        <f t="shared" si="0"/>
        <v>4</v>
      </c>
      <c r="C26" s="11" t="s">
        <v>119</v>
      </c>
      <c r="D26" s="90" t="s">
        <v>55</v>
      </c>
      <c r="E26" s="90" t="s">
        <v>111</v>
      </c>
      <c r="F26" s="91" t="s">
        <v>128</v>
      </c>
      <c r="G26" s="90" t="s">
        <v>112</v>
      </c>
    </row>
    <row r="27" spans="2:7" s="79" customFormat="1" ht="19.5" customHeight="1">
      <c r="B27" s="11">
        <f t="shared" si="0"/>
        <v>5</v>
      </c>
      <c r="C27" s="11" t="s">
        <v>119</v>
      </c>
      <c r="D27" s="90" t="s">
        <v>38</v>
      </c>
      <c r="E27" s="90" t="s">
        <v>111</v>
      </c>
      <c r="F27" s="92" t="s">
        <v>128</v>
      </c>
      <c r="G27" s="90" t="s">
        <v>112</v>
      </c>
    </row>
    <row r="28" spans="2:7" s="79" customFormat="1" ht="19.5" customHeight="1">
      <c r="B28" s="11">
        <f t="shared" si="0"/>
        <v>6</v>
      </c>
      <c r="C28" s="11" t="s">
        <v>119</v>
      </c>
      <c r="D28" s="90" t="s">
        <v>56</v>
      </c>
      <c r="E28" s="90" t="s">
        <v>123</v>
      </c>
      <c r="F28" s="90" t="s">
        <v>124</v>
      </c>
      <c r="G28" s="90"/>
    </row>
    <row r="29" spans="2:7" s="79" customFormat="1" ht="19.5" customHeight="1">
      <c r="B29" s="11">
        <f t="shared" si="0"/>
        <v>7</v>
      </c>
      <c r="C29" s="11" t="s">
        <v>119</v>
      </c>
      <c r="D29" s="90" t="s">
        <v>39</v>
      </c>
      <c r="E29" s="90" t="s">
        <v>113</v>
      </c>
      <c r="F29" s="90" t="s">
        <v>129</v>
      </c>
      <c r="G29" s="90" t="s">
        <v>112</v>
      </c>
    </row>
    <row r="30" spans="2:7" ht="19.5" customHeight="1">
      <c r="B30" s="11">
        <f t="shared" si="0"/>
        <v>8</v>
      </c>
      <c r="C30" s="11" t="s">
        <v>119</v>
      </c>
      <c r="D30" s="90" t="s">
        <v>57</v>
      </c>
      <c r="E30" s="90" t="s">
        <v>147</v>
      </c>
      <c r="F30" s="90" t="s">
        <v>114</v>
      </c>
      <c r="G30" s="81"/>
    </row>
    <row r="31" spans="2:7" s="79" customFormat="1" ht="19.5" customHeight="1">
      <c r="B31" s="11">
        <f t="shared" si="0"/>
        <v>9</v>
      </c>
      <c r="C31" s="11" t="s">
        <v>119</v>
      </c>
      <c r="D31" s="90" t="s">
        <v>58</v>
      </c>
      <c r="E31" s="90" t="s">
        <v>115</v>
      </c>
      <c r="F31" s="90" t="s">
        <v>116</v>
      </c>
      <c r="G31" s="90" t="s">
        <v>112</v>
      </c>
    </row>
    <row r="32" spans="2:7" ht="19.5" customHeight="1">
      <c r="B32" s="95">
        <f t="shared" si="0"/>
        <v>10</v>
      </c>
      <c r="C32" s="11" t="s">
        <v>119</v>
      </c>
      <c r="D32" s="90" t="s">
        <v>59</v>
      </c>
      <c r="E32" s="90" t="s">
        <v>115</v>
      </c>
      <c r="F32" s="90" t="s">
        <v>117</v>
      </c>
      <c r="G32" s="90"/>
    </row>
    <row r="33" spans="2:7" s="79" customFormat="1" ht="4.5" customHeight="1">
      <c r="B33" s="5"/>
      <c r="C33" s="5"/>
      <c r="D33" s="86"/>
      <c r="E33" s="86"/>
      <c r="F33" s="78"/>
      <c r="G33" s="86"/>
    </row>
    <row r="34" spans="1:7" s="83" customFormat="1" ht="24.75" customHeight="1">
      <c r="A34" s="87"/>
      <c r="B34" s="96" t="s">
        <v>130</v>
      </c>
      <c r="C34" s="87"/>
      <c r="D34" s="87"/>
      <c r="E34" s="87"/>
      <c r="F34" s="87"/>
      <c r="G34" s="87"/>
    </row>
    <row r="35" ht="4.5" customHeight="1"/>
    <row r="36" spans="2:7" s="89" customFormat="1" ht="49.5" customHeight="1">
      <c r="B36" s="205" t="s">
        <v>104</v>
      </c>
      <c r="C36" s="205"/>
      <c r="D36" s="80" t="s">
        <v>61</v>
      </c>
      <c r="E36" s="80" t="s">
        <v>127</v>
      </c>
      <c r="F36" s="80" t="s">
        <v>105</v>
      </c>
      <c r="G36" s="80" t="s">
        <v>146</v>
      </c>
    </row>
    <row r="37" spans="2:7" ht="19.5" customHeight="1">
      <c r="B37" s="95">
        <v>1</v>
      </c>
      <c r="C37" s="95" t="s">
        <v>132</v>
      </c>
      <c r="D37" s="81" t="s">
        <v>68</v>
      </c>
      <c r="E37" s="81" t="s">
        <v>133</v>
      </c>
      <c r="F37" s="81" t="s">
        <v>134</v>
      </c>
      <c r="G37" s="81"/>
    </row>
    <row r="38" spans="2:7" ht="19.5" customHeight="1">
      <c r="B38" s="95">
        <v>2</v>
      </c>
      <c r="C38" s="95" t="s">
        <v>132</v>
      </c>
      <c r="D38" s="81" t="s">
        <v>69</v>
      </c>
      <c r="E38" s="81" t="s">
        <v>108</v>
      </c>
      <c r="F38" s="81" t="s">
        <v>145</v>
      </c>
      <c r="G38" s="81" t="s">
        <v>112</v>
      </c>
    </row>
    <row r="39" spans="2:7" ht="19.5" customHeight="1">
      <c r="B39" s="95">
        <v>3</v>
      </c>
      <c r="C39" s="95" t="s">
        <v>132</v>
      </c>
      <c r="D39" s="81" t="s">
        <v>36</v>
      </c>
      <c r="E39" s="81" t="s">
        <v>108</v>
      </c>
      <c r="F39" s="81" t="s">
        <v>135</v>
      </c>
      <c r="G39" s="81"/>
    </row>
    <row r="40" spans="2:7" ht="19.5" customHeight="1">
      <c r="B40" s="95">
        <v>4</v>
      </c>
      <c r="C40" s="95" t="s">
        <v>132</v>
      </c>
      <c r="D40" s="81" t="s">
        <v>70</v>
      </c>
      <c r="E40" s="81" t="s">
        <v>136</v>
      </c>
      <c r="F40" s="81" t="s">
        <v>137</v>
      </c>
      <c r="G40" s="81"/>
    </row>
    <row r="41" spans="2:7" ht="19.5" customHeight="1">
      <c r="B41" s="95">
        <v>5</v>
      </c>
      <c r="C41" s="95" t="s">
        <v>132</v>
      </c>
      <c r="D41" s="81" t="s">
        <v>71</v>
      </c>
      <c r="E41" s="81" t="s">
        <v>111</v>
      </c>
      <c r="F41" s="81" t="s">
        <v>138</v>
      </c>
      <c r="G41" s="81"/>
    </row>
    <row r="42" spans="2:7" s="79" customFormat="1" ht="4.5" customHeight="1">
      <c r="B42" s="5"/>
      <c r="C42" s="5"/>
      <c r="D42" s="86"/>
      <c r="E42" s="86"/>
      <c r="F42" s="78"/>
      <c r="G42" s="86"/>
    </row>
    <row r="43" spans="1:7" s="83" customFormat="1" ht="24.75" customHeight="1">
      <c r="A43" s="87"/>
      <c r="B43" s="96" t="s">
        <v>131</v>
      </c>
      <c r="C43" s="87"/>
      <c r="D43" s="87"/>
      <c r="E43" s="87"/>
      <c r="F43" s="87"/>
      <c r="G43" s="87"/>
    </row>
    <row r="44" ht="4.5" customHeight="1"/>
    <row r="45" spans="2:7" s="89" customFormat="1" ht="49.5" customHeight="1">
      <c r="B45" s="205" t="s">
        <v>104</v>
      </c>
      <c r="C45" s="205"/>
      <c r="D45" s="80" t="s">
        <v>61</v>
      </c>
      <c r="E45" s="80" t="s">
        <v>127</v>
      </c>
      <c r="F45" s="80" t="s">
        <v>105</v>
      </c>
      <c r="G45" s="80" t="s">
        <v>146</v>
      </c>
    </row>
    <row r="46" spans="2:7" ht="19.5" customHeight="1">
      <c r="B46" s="95">
        <v>3</v>
      </c>
      <c r="C46" s="95" t="s">
        <v>144</v>
      </c>
      <c r="D46" s="81" t="s">
        <v>88</v>
      </c>
      <c r="E46" s="81" t="s">
        <v>133</v>
      </c>
      <c r="F46" s="81" t="s">
        <v>141</v>
      </c>
      <c r="G46" s="81"/>
    </row>
    <row r="47" spans="2:7" ht="19.5" customHeight="1">
      <c r="B47" s="95">
        <v>1</v>
      </c>
      <c r="C47" s="95" t="s">
        <v>144</v>
      </c>
      <c r="D47" s="81" t="s">
        <v>54</v>
      </c>
      <c r="E47" s="81" t="s">
        <v>108</v>
      </c>
      <c r="F47" s="81" t="s">
        <v>139</v>
      </c>
      <c r="G47" s="81"/>
    </row>
    <row r="48" spans="2:7" ht="19.5" customHeight="1">
      <c r="B48" s="95">
        <v>5</v>
      </c>
      <c r="C48" s="95" t="s">
        <v>144</v>
      </c>
      <c r="D48" s="81" t="s">
        <v>90</v>
      </c>
      <c r="E48" s="81" t="s">
        <v>120</v>
      </c>
      <c r="F48" s="81" t="s">
        <v>143</v>
      </c>
      <c r="G48" s="81"/>
    </row>
    <row r="49" spans="2:7" ht="19.5" customHeight="1">
      <c r="B49" s="95">
        <v>4</v>
      </c>
      <c r="C49" s="95" t="s">
        <v>144</v>
      </c>
      <c r="D49" s="81" t="s">
        <v>89</v>
      </c>
      <c r="E49" s="81" t="s">
        <v>113</v>
      </c>
      <c r="F49" s="81" t="s">
        <v>142</v>
      </c>
      <c r="G49" s="81"/>
    </row>
    <row r="50" spans="2:7" ht="19.5" customHeight="1">
      <c r="B50" s="95">
        <v>2</v>
      </c>
      <c r="C50" s="95" t="s">
        <v>144</v>
      </c>
      <c r="D50" s="81" t="s">
        <v>87</v>
      </c>
      <c r="E50" s="81" t="s">
        <v>147</v>
      </c>
      <c r="F50" s="81" t="s">
        <v>140</v>
      </c>
      <c r="G50" s="81"/>
    </row>
  </sheetData>
  <sheetProtection/>
  <mergeCells count="4">
    <mergeCell ref="B8:C8"/>
    <mergeCell ref="B22:C22"/>
    <mergeCell ref="B36:C36"/>
    <mergeCell ref="B45:C45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zoomScalePageLayoutView="0" workbookViewId="0" topLeftCell="B35">
      <selection activeCell="B4" sqref="B4:K10"/>
    </sheetView>
  </sheetViews>
  <sheetFormatPr defaultColWidth="9.140625" defaultRowHeight="15"/>
  <cols>
    <col min="1" max="1" width="4.421875" style="28" customWidth="1"/>
    <col min="2" max="2" width="22.421875" style="28" customWidth="1"/>
    <col min="3" max="13" width="11.7109375" style="28" customWidth="1"/>
    <col min="14" max="16384" width="9.140625" style="28" customWidth="1"/>
  </cols>
  <sheetData>
    <row r="1" ht="4.5" customHeight="1"/>
    <row r="2" s="34" customFormat="1" ht="31.5" customHeight="1">
      <c r="B2" s="34" t="s">
        <v>60</v>
      </c>
    </row>
    <row r="3" ht="4.5" customHeight="1" thickBot="1"/>
    <row r="4" spans="2:11" ht="36" customHeight="1">
      <c r="B4" s="239" t="s">
        <v>61</v>
      </c>
      <c r="C4" s="235" t="s">
        <v>65</v>
      </c>
      <c r="D4" s="236"/>
      <c r="E4" s="237"/>
      <c r="F4" s="235" t="s">
        <v>66</v>
      </c>
      <c r="G4" s="236"/>
      <c r="H4" s="237"/>
      <c r="I4" s="235" t="s">
        <v>67</v>
      </c>
      <c r="J4" s="236"/>
      <c r="K4" s="238"/>
    </row>
    <row r="5" spans="2:11" s="29" customFormat="1" ht="30.75" customHeight="1">
      <c r="B5" s="240"/>
      <c r="C5" s="111" t="s">
        <v>62</v>
      </c>
      <c r="D5" s="111" t="s">
        <v>63</v>
      </c>
      <c r="E5" s="111" t="s">
        <v>64</v>
      </c>
      <c r="F5" s="111" t="s">
        <v>62</v>
      </c>
      <c r="G5" s="111" t="s">
        <v>63</v>
      </c>
      <c r="H5" s="111" t="s">
        <v>64</v>
      </c>
      <c r="I5" s="111" t="s">
        <v>62</v>
      </c>
      <c r="J5" s="111" t="s">
        <v>63</v>
      </c>
      <c r="K5" s="55" t="s">
        <v>64</v>
      </c>
    </row>
    <row r="6" spans="2:11" ht="18.75">
      <c r="B6" s="56" t="s">
        <v>68</v>
      </c>
      <c r="C6" s="49">
        <v>43571</v>
      </c>
      <c r="D6" s="49">
        <v>43582</v>
      </c>
      <c r="E6" s="131">
        <v>43567</v>
      </c>
      <c r="F6" s="132">
        <v>43696</v>
      </c>
      <c r="G6" s="132">
        <v>43687</v>
      </c>
      <c r="H6" s="132">
        <v>43689</v>
      </c>
      <c r="I6" s="135">
        <f>+F6-C6</f>
        <v>125</v>
      </c>
      <c r="J6" s="135">
        <v>105</v>
      </c>
      <c r="K6" s="133">
        <v>122</v>
      </c>
    </row>
    <row r="7" spans="2:11" ht="18.75">
      <c r="B7" s="56" t="s">
        <v>69</v>
      </c>
      <c r="C7" s="49">
        <v>43571</v>
      </c>
      <c r="D7" s="49">
        <v>43582</v>
      </c>
      <c r="E7" s="131">
        <v>43567</v>
      </c>
      <c r="F7" s="132">
        <v>43695</v>
      </c>
      <c r="G7" s="132">
        <v>43687</v>
      </c>
      <c r="H7" s="132">
        <v>43689</v>
      </c>
      <c r="I7" s="135">
        <f>+F7-C7</f>
        <v>124</v>
      </c>
      <c r="J7" s="135">
        <v>105</v>
      </c>
      <c r="K7" s="133">
        <v>122</v>
      </c>
    </row>
    <row r="8" spans="2:11" ht="18.75">
      <c r="B8" s="56" t="s">
        <v>36</v>
      </c>
      <c r="C8" s="49">
        <v>43571</v>
      </c>
      <c r="D8" s="49">
        <v>43582</v>
      </c>
      <c r="E8" s="131">
        <v>43567</v>
      </c>
      <c r="F8" s="132">
        <v>43697</v>
      </c>
      <c r="G8" s="132">
        <v>43686</v>
      </c>
      <c r="H8" s="132">
        <v>43689</v>
      </c>
      <c r="I8" s="135">
        <f>+F8-C8</f>
        <v>126</v>
      </c>
      <c r="J8" s="135">
        <v>104</v>
      </c>
      <c r="K8" s="133">
        <v>122</v>
      </c>
    </row>
    <row r="9" spans="2:11" ht="18.75">
      <c r="B9" s="56" t="s">
        <v>70</v>
      </c>
      <c r="C9" s="49">
        <v>43571</v>
      </c>
      <c r="D9" s="49">
        <v>43582</v>
      </c>
      <c r="E9" s="131">
        <v>43567</v>
      </c>
      <c r="F9" s="132">
        <v>43694</v>
      </c>
      <c r="G9" s="132">
        <v>43686</v>
      </c>
      <c r="H9" s="132">
        <v>43689</v>
      </c>
      <c r="I9" s="135">
        <f>+F9-C9</f>
        <v>123</v>
      </c>
      <c r="J9" s="135">
        <v>104</v>
      </c>
      <c r="K9" s="133">
        <v>122</v>
      </c>
    </row>
    <row r="10" spans="2:11" ht="19.5" thickBot="1">
      <c r="B10" s="57" t="s">
        <v>71</v>
      </c>
      <c r="C10" s="58">
        <v>43571</v>
      </c>
      <c r="D10" s="58">
        <v>43582</v>
      </c>
      <c r="E10" s="260">
        <v>43567</v>
      </c>
      <c r="F10" s="134">
        <v>43690</v>
      </c>
      <c r="G10" s="134">
        <v>43687</v>
      </c>
      <c r="H10" s="134">
        <v>43689</v>
      </c>
      <c r="I10" s="136">
        <f>+F10-C10</f>
        <v>119</v>
      </c>
      <c r="J10" s="136">
        <v>105</v>
      </c>
      <c r="K10" s="261">
        <v>122</v>
      </c>
    </row>
    <row r="11" ht="19.5" thickBot="1"/>
    <row r="12" spans="2:13" ht="24.75" customHeight="1">
      <c r="B12" s="232" t="s">
        <v>76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</row>
    <row r="13" spans="2:13" ht="24.75" customHeight="1">
      <c r="B13" s="112" t="s">
        <v>73</v>
      </c>
      <c r="C13" s="31" t="s">
        <v>77</v>
      </c>
      <c r="D13" s="30"/>
      <c r="E13" s="33"/>
      <c r="F13" s="31" t="s">
        <v>74</v>
      </c>
      <c r="G13" s="30"/>
      <c r="H13" s="30"/>
      <c r="I13" s="31" t="s">
        <v>155</v>
      </c>
      <c r="J13" s="30"/>
      <c r="K13" s="30"/>
      <c r="L13" s="33"/>
      <c r="M13" s="60"/>
    </row>
    <row r="14" spans="2:13" s="29" customFormat="1" ht="99.75" customHeight="1">
      <c r="B14" s="76" t="s">
        <v>61</v>
      </c>
      <c r="C14" s="110" t="s">
        <v>81</v>
      </c>
      <c r="D14" s="110" t="s">
        <v>82</v>
      </c>
      <c r="E14" s="114" t="s">
        <v>83</v>
      </c>
      <c r="F14" s="110" t="s">
        <v>84</v>
      </c>
      <c r="G14" s="110" t="s">
        <v>75</v>
      </c>
      <c r="H14" s="110" t="s">
        <v>78</v>
      </c>
      <c r="I14" s="110" t="s">
        <v>14</v>
      </c>
      <c r="J14" s="110" t="s">
        <v>79</v>
      </c>
      <c r="K14" s="110" t="s">
        <v>22</v>
      </c>
      <c r="L14" s="110" t="s">
        <v>23</v>
      </c>
      <c r="M14" s="77" t="s">
        <v>80</v>
      </c>
    </row>
    <row r="15" spans="2:13" ht="19.5" customHeight="1">
      <c r="B15" s="63" t="s">
        <v>68</v>
      </c>
      <c r="C15" s="52">
        <v>105.69800000000001</v>
      </c>
      <c r="D15" s="121">
        <f>C15*(AVERAGE(75.93,(96*0.9064)))</f>
        <v>8611.4485956</v>
      </c>
      <c r="E15" s="115"/>
      <c r="F15" s="53">
        <f>C15*G15*10</f>
        <v>4819.828800000001</v>
      </c>
      <c r="G15" s="54">
        <v>4.5600000000000005</v>
      </c>
      <c r="H15" s="113">
        <v>2.84</v>
      </c>
      <c r="I15" s="54">
        <v>4.39</v>
      </c>
      <c r="J15" s="52">
        <v>1.16</v>
      </c>
      <c r="K15" s="52">
        <v>0.715</v>
      </c>
      <c r="L15" s="52">
        <v>0.445</v>
      </c>
      <c r="M15" s="64">
        <v>1.8599999999999999</v>
      </c>
    </row>
    <row r="16" spans="2:13" ht="19.5" customHeight="1">
      <c r="B16" s="63" t="s">
        <v>69</v>
      </c>
      <c r="C16" s="52">
        <v>104.67999999999999</v>
      </c>
      <c r="D16" s="121">
        <f>C16*(AVERAGE(86.28,(86*0.999)))</f>
        <v>9012.633960000001</v>
      </c>
      <c r="E16" s="115"/>
      <c r="F16" s="53">
        <f>C16*G16*10</f>
        <v>5265.4039999999995</v>
      </c>
      <c r="G16" s="54">
        <v>5.03</v>
      </c>
      <c r="H16" s="113" t="s">
        <v>156</v>
      </c>
      <c r="I16" s="54">
        <v>4.46</v>
      </c>
      <c r="J16" s="52">
        <v>0.875</v>
      </c>
      <c r="K16" s="52">
        <v>0.045</v>
      </c>
      <c r="L16" s="52">
        <v>1.8900000000000001</v>
      </c>
      <c r="M16" s="64">
        <v>2.1399999999999997</v>
      </c>
    </row>
    <row r="17" spans="2:13" ht="19.5" customHeight="1">
      <c r="B17" s="63" t="s">
        <v>36</v>
      </c>
      <c r="C17" s="52">
        <v>98.377</v>
      </c>
      <c r="D17" s="121">
        <f>C17*77</f>
        <v>7575.0289999999995</v>
      </c>
      <c r="E17" s="115"/>
      <c r="F17" s="53">
        <f>C17*G17*10</f>
        <v>4515.5043</v>
      </c>
      <c r="G17" s="54">
        <v>4.59</v>
      </c>
      <c r="H17" s="113" t="s">
        <v>156</v>
      </c>
      <c r="I17" s="54">
        <v>4.37</v>
      </c>
      <c r="J17" s="52">
        <v>0.59</v>
      </c>
      <c r="K17" s="52">
        <v>0.08</v>
      </c>
      <c r="L17" s="52">
        <v>1.95</v>
      </c>
      <c r="M17" s="64">
        <v>3.69</v>
      </c>
    </row>
    <row r="18" spans="2:13" ht="19.5" customHeight="1">
      <c r="B18" s="63" t="s">
        <v>70</v>
      </c>
      <c r="C18" s="52">
        <v>108.69000000000001</v>
      </c>
      <c r="D18" s="121">
        <f>(86*0.85)*C18</f>
        <v>7945.2390000000005</v>
      </c>
      <c r="E18" s="115"/>
      <c r="F18" s="53">
        <f>C18*G18*10</f>
        <v>4923.657000000001</v>
      </c>
      <c r="G18" s="54">
        <v>4.53</v>
      </c>
      <c r="H18" s="113">
        <v>2.54</v>
      </c>
      <c r="I18" s="54">
        <v>4.55</v>
      </c>
      <c r="J18" s="52">
        <v>0.35</v>
      </c>
      <c r="K18" s="52">
        <v>0.8799999999999999</v>
      </c>
      <c r="L18" s="52">
        <v>2.385</v>
      </c>
      <c r="M18" s="64">
        <v>4.17</v>
      </c>
    </row>
    <row r="19" spans="2:13" ht="19.5" customHeight="1">
      <c r="B19" s="63" t="s">
        <v>71</v>
      </c>
      <c r="C19" s="52">
        <v>61.665</v>
      </c>
      <c r="D19" s="121">
        <f>(86*1.05)*C19</f>
        <v>5568.349499999999</v>
      </c>
      <c r="E19" s="115"/>
      <c r="F19" s="53">
        <f>C19*G19*10</f>
        <v>3249.7454999999995</v>
      </c>
      <c r="G19" s="54">
        <v>5.27</v>
      </c>
      <c r="H19" s="113" t="s">
        <v>156</v>
      </c>
      <c r="I19" s="54">
        <v>4.49</v>
      </c>
      <c r="J19" s="52">
        <v>0.57</v>
      </c>
      <c r="K19" s="52">
        <v>3.24</v>
      </c>
      <c r="L19" s="52">
        <v>3.94</v>
      </c>
      <c r="M19" s="64">
        <v>3.63</v>
      </c>
    </row>
    <row r="20" spans="2:13" s="65" customFormat="1" ht="19.5" customHeight="1" thickBot="1">
      <c r="B20" s="71" t="s">
        <v>17</v>
      </c>
      <c r="C20" s="72">
        <f>AVERAGE(C15:C19)</f>
        <v>95.822</v>
      </c>
      <c r="D20" s="122">
        <f aca="true" t="shared" si="0" ref="D20:M20">AVERAGE(D15:D19)</f>
        <v>7742.54001112</v>
      </c>
      <c r="E20" s="116"/>
      <c r="F20" s="73">
        <f t="shared" si="0"/>
        <v>4554.8279200000015</v>
      </c>
      <c r="G20" s="74">
        <f t="shared" si="0"/>
        <v>4.796</v>
      </c>
      <c r="H20" s="74">
        <f t="shared" si="0"/>
        <v>2.69</v>
      </c>
      <c r="I20" s="74">
        <f t="shared" si="0"/>
        <v>4.452</v>
      </c>
      <c r="J20" s="72">
        <f t="shared" si="0"/>
        <v>0.709</v>
      </c>
      <c r="K20" s="72">
        <f t="shared" si="0"/>
        <v>0.992</v>
      </c>
      <c r="L20" s="72">
        <f t="shared" si="0"/>
        <v>2.122</v>
      </c>
      <c r="M20" s="75">
        <f t="shared" si="0"/>
        <v>3.098</v>
      </c>
    </row>
    <row r="21" ht="19.5" thickBot="1"/>
    <row r="22" spans="2:13" ht="24.75" customHeight="1">
      <c r="B22" s="232" t="s">
        <v>72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2:13" ht="24.75" customHeight="1">
      <c r="B23" s="112" t="s">
        <v>73</v>
      </c>
      <c r="C23" s="31" t="s">
        <v>85</v>
      </c>
      <c r="D23" s="30"/>
      <c r="E23" s="33"/>
      <c r="F23" s="31" t="s">
        <v>101</v>
      </c>
      <c r="G23" s="30"/>
      <c r="H23" s="30"/>
      <c r="I23" s="30"/>
      <c r="J23" s="30"/>
      <c r="K23" s="30"/>
      <c r="L23" s="33"/>
      <c r="M23" s="60"/>
    </row>
    <row r="24" spans="2:13" s="29" customFormat="1" ht="99.75" customHeight="1">
      <c r="B24" s="61" t="s">
        <v>61</v>
      </c>
      <c r="C24" s="32" t="s">
        <v>81</v>
      </c>
      <c r="D24" s="110" t="s">
        <v>82</v>
      </c>
      <c r="E24" s="114" t="s">
        <v>83</v>
      </c>
      <c r="F24" s="110" t="s">
        <v>84</v>
      </c>
      <c r="G24" s="110" t="s">
        <v>75</v>
      </c>
      <c r="H24" s="110" t="s">
        <v>78</v>
      </c>
      <c r="I24" s="110" t="s">
        <v>14</v>
      </c>
      <c r="J24" s="32" t="s">
        <v>79</v>
      </c>
      <c r="K24" s="32" t="s">
        <v>22</v>
      </c>
      <c r="L24" s="32" t="s">
        <v>23</v>
      </c>
      <c r="M24" s="62" t="s">
        <v>80</v>
      </c>
    </row>
    <row r="25" spans="2:13" ht="19.5" customHeight="1">
      <c r="B25" s="63" t="s">
        <v>68</v>
      </c>
      <c r="C25" s="52">
        <v>100.40197897340757</v>
      </c>
      <c r="D25" s="53">
        <v>7285.66960420532</v>
      </c>
      <c r="E25" s="115"/>
      <c r="F25" s="53">
        <v>4462.8679653679665</v>
      </c>
      <c r="G25" s="54">
        <v>4.445</v>
      </c>
      <c r="H25" s="54">
        <v>2.415</v>
      </c>
      <c r="I25" s="54">
        <v>4.295</v>
      </c>
      <c r="J25" s="52">
        <v>1.5</v>
      </c>
      <c r="K25" s="52">
        <v>1</v>
      </c>
      <c r="L25" s="52">
        <v>2</v>
      </c>
      <c r="M25" s="64">
        <v>3.25</v>
      </c>
    </row>
    <row r="26" spans="2:13" ht="19.5" customHeight="1">
      <c r="B26" s="63" t="s">
        <v>69</v>
      </c>
      <c r="C26" s="52">
        <v>105.09276437847868</v>
      </c>
      <c r="D26" s="53">
        <v>8462.069387755104</v>
      </c>
      <c r="E26" s="115"/>
      <c r="F26" s="53">
        <v>5012.924860853433</v>
      </c>
      <c r="G26" s="54">
        <v>4.77</v>
      </c>
      <c r="H26" s="54">
        <v>2.635</v>
      </c>
      <c r="I26" s="54">
        <v>4.345000000000001</v>
      </c>
      <c r="J26" s="52">
        <v>1</v>
      </c>
      <c r="K26" s="52">
        <v>0.75</v>
      </c>
      <c r="L26" s="52">
        <v>1.75</v>
      </c>
      <c r="M26" s="64">
        <v>2.75</v>
      </c>
    </row>
    <row r="27" spans="2:13" ht="19.5" customHeight="1">
      <c r="B27" s="63" t="s">
        <v>36</v>
      </c>
      <c r="C27" s="52">
        <v>105.67717996289427</v>
      </c>
      <c r="D27" s="53">
        <v>7248.397773654919</v>
      </c>
      <c r="E27" s="115"/>
      <c r="F27" s="53">
        <v>4459.576994434139</v>
      </c>
      <c r="G27" s="54">
        <v>4.220000000000001</v>
      </c>
      <c r="H27" s="54">
        <v>2.1950000000000003</v>
      </c>
      <c r="I27" s="54">
        <v>4.3149999999999995</v>
      </c>
      <c r="J27" s="52">
        <v>1.25</v>
      </c>
      <c r="K27" s="52">
        <v>1</v>
      </c>
      <c r="L27" s="52">
        <v>1.75</v>
      </c>
      <c r="M27" s="64">
        <v>2.5</v>
      </c>
    </row>
    <row r="28" spans="2:13" ht="19.5" customHeight="1">
      <c r="B28" s="63" t="s">
        <v>70</v>
      </c>
      <c r="C28" s="52">
        <v>104.01978973407546</v>
      </c>
      <c r="D28" s="53">
        <v>7067.624613481757</v>
      </c>
      <c r="E28" s="115"/>
      <c r="F28" s="53">
        <v>4129.585652442795</v>
      </c>
      <c r="G28" s="54">
        <v>3.9699999999999998</v>
      </c>
      <c r="H28" s="54">
        <v>2.335</v>
      </c>
      <c r="I28" s="54">
        <v>4.4</v>
      </c>
      <c r="J28" s="52">
        <v>1</v>
      </c>
      <c r="K28" s="52">
        <v>0.75</v>
      </c>
      <c r="L28" s="52">
        <v>1.75</v>
      </c>
      <c r="M28" s="64">
        <v>3.25</v>
      </c>
    </row>
    <row r="29" spans="2:13" ht="19.5" customHeight="1">
      <c r="B29" s="63" t="s">
        <v>71</v>
      </c>
      <c r="C29" s="52">
        <v>84.26097711812</v>
      </c>
      <c r="D29" s="53">
        <v>6277.4427952999395</v>
      </c>
      <c r="E29" s="115"/>
      <c r="F29" s="53">
        <v>3808.5961657390235</v>
      </c>
      <c r="G29" s="54">
        <v>4.52</v>
      </c>
      <c r="H29" s="54">
        <v>2.43</v>
      </c>
      <c r="I29" s="54">
        <v>4.42</v>
      </c>
      <c r="J29" s="52">
        <v>1.25</v>
      </c>
      <c r="K29" s="52">
        <v>1.5</v>
      </c>
      <c r="L29" s="52">
        <v>1.5</v>
      </c>
      <c r="M29" s="64">
        <v>3.5</v>
      </c>
    </row>
    <row r="30" spans="2:13" s="65" customFormat="1" ht="19.5" customHeight="1" thickBot="1">
      <c r="B30" s="71" t="s">
        <v>17</v>
      </c>
      <c r="C30" s="72">
        <f>AVERAGE(C25:C29)</f>
        <v>99.8905380333952</v>
      </c>
      <c r="D30" s="73">
        <f aca="true" t="shared" si="1" ref="D30:M30">AVERAGE(D25:D29)</f>
        <v>7268.240834879408</v>
      </c>
      <c r="E30" s="116"/>
      <c r="F30" s="73">
        <f t="shared" si="1"/>
        <v>4374.710327767471</v>
      </c>
      <c r="G30" s="74">
        <f t="shared" si="1"/>
        <v>4.385</v>
      </c>
      <c r="H30" s="74">
        <f t="shared" si="1"/>
        <v>2.402</v>
      </c>
      <c r="I30" s="74">
        <f t="shared" si="1"/>
        <v>4.3549999999999995</v>
      </c>
      <c r="J30" s="72">
        <f t="shared" si="1"/>
        <v>1.2</v>
      </c>
      <c r="K30" s="72">
        <f t="shared" si="1"/>
        <v>1</v>
      </c>
      <c r="L30" s="72">
        <f t="shared" si="1"/>
        <v>1.75</v>
      </c>
      <c r="M30" s="75">
        <f t="shared" si="1"/>
        <v>3.05</v>
      </c>
    </row>
    <row r="31" ht="19.5" thickBot="1"/>
    <row r="32" spans="2:13" ht="18.75">
      <c r="B32" s="232" t="s">
        <v>175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4"/>
    </row>
    <row r="33" spans="2:13" ht="18.75">
      <c r="B33" s="126" t="s">
        <v>73</v>
      </c>
      <c r="C33" s="31" t="s">
        <v>176</v>
      </c>
      <c r="D33" s="30"/>
      <c r="E33" s="33"/>
      <c r="F33" s="31"/>
      <c r="G33" s="30"/>
      <c r="H33" s="30"/>
      <c r="I33" s="31"/>
      <c r="J33" s="30"/>
      <c r="K33" s="30"/>
      <c r="L33" s="33"/>
      <c r="M33" s="60"/>
    </row>
    <row r="34" spans="2:13" ht="94.5" thickBot="1">
      <c r="B34" s="138" t="s">
        <v>61</v>
      </c>
      <c r="C34" s="139" t="s">
        <v>81</v>
      </c>
      <c r="D34" s="253" t="s">
        <v>82</v>
      </c>
      <c r="E34" s="253" t="s">
        <v>83</v>
      </c>
      <c r="F34" s="139" t="s">
        <v>84</v>
      </c>
      <c r="G34" s="139" t="s">
        <v>75</v>
      </c>
      <c r="H34" s="139" t="s">
        <v>78</v>
      </c>
      <c r="I34" s="139" t="s">
        <v>14</v>
      </c>
      <c r="J34" s="139" t="s">
        <v>79</v>
      </c>
      <c r="K34" s="139" t="s">
        <v>22</v>
      </c>
      <c r="L34" s="139" t="s">
        <v>23</v>
      </c>
      <c r="M34" s="140" t="s">
        <v>80</v>
      </c>
    </row>
    <row r="35" spans="2:13" ht="19.5" customHeight="1">
      <c r="B35" s="141" t="s">
        <v>68</v>
      </c>
      <c r="C35" s="195">
        <v>27.9</v>
      </c>
      <c r="D35" s="254"/>
      <c r="E35" s="254"/>
      <c r="F35" s="173">
        <v>1422.4</v>
      </c>
      <c r="G35" s="174">
        <v>5.1</v>
      </c>
      <c r="H35" s="172"/>
      <c r="I35" s="174">
        <v>3.96</v>
      </c>
      <c r="J35" s="175">
        <v>7</v>
      </c>
      <c r="K35" s="175">
        <v>2</v>
      </c>
      <c r="L35" s="175">
        <v>2.6</v>
      </c>
      <c r="M35" s="176">
        <v>1.7</v>
      </c>
    </row>
    <row r="36" spans="2:13" ht="19.5" customHeight="1">
      <c r="B36" s="63" t="s">
        <v>69</v>
      </c>
      <c r="C36" s="177">
        <v>57.6</v>
      </c>
      <c r="D36" s="255"/>
      <c r="E36" s="255"/>
      <c r="F36" s="179">
        <v>3201.5</v>
      </c>
      <c r="G36" s="113">
        <v>5.56</v>
      </c>
      <c r="H36" s="178"/>
      <c r="I36" s="113">
        <v>4.35</v>
      </c>
      <c r="J36" s="120">
        <v>8.4</v>
      </c>
      <c r="K36" s="120">
        <v>0</v>
      </c>
      <c r="L36" s="120">
        <v>1.6</v>
      </c>
      <c r="M36" s="180">
        <v>1.5</v>
      </c>
    </row>
    <row r="37" spans="2:13" ht="19.5" customHeight="1">
      <c r="B37" s="137" t="s">
        <v>36</v>
      </c>
      <c r="C37" s="181">
        <v>59.5</v>
      </c>
      <c r="D37" s="255"/>
      <c r="E37" s="255"/>
      <c r="F37" s="182">
        <v>3268.2</v>
      </c>
      <c r="G37" s="183">
        <v>5.49</v>
      </c>
      <c r="H37" s="178"/>
      <c r="I37" s="183">
        <v>4.31</v>
      </c>
      <c r="J37" s="184">
        <v>26.6</v>
      </c>
      <c r="K37" s="184">
        <v>1.8</v>
      </c>
      <c r="L37" s="184">
        <v>0.5</v>
      </c>
      <c r="M37" s="185">
        <v>1.3</v>
      </c>
    </row>
    <row r="38" spans="2:13" ht="19.5" customHeight="1">
      <c r="B38" s="63" t="s">
        <v>70</v>
      </c>
      <c r="C38" s="186">
        <v>50.1</v>
      </c>
      <c r="D38" s="255"/>
      <c r="E38" s="255"/>
      <c r="F38" s="179">
        <v>2409.3</v>
      </c>
      <c r="G38" s="113">
        <v>4.81</v>
      </c>
      <c r="H38" s="178"/>
      <c r="I38" s="113">
        <v>4.35</v>
      </c>
      <c r="J38" s="120">
        <v>0</v>
      </c>
      <c r="K38" s="120">
        <v>9.9</v>
      </c>
      <c r="L38" s="120">
        <v>2.1</v>
      </c>
      <c r="M38" s="180">
        <v>1.3</v>
      </c>
    </row>
    <row r="39" spans="2:13" ht="19.5" customHeight="1">
      <c r="B39" s="63" t="s">
        <v>71</v>
      </c>
      <c r="C39" s="181">
        <v>59.4</v>
      </c>
      <c r="D39" s="255"/>
      <c r="E39" s="255"/>
      <c r="F39" s="179">
        <v>3406</v>
      </c>
      <c r="G39" s="113">
        <v>5.73</v>
      </c>
      <c r="H39" s="178"/>
      <c r="I39" s="113">
        <v>3.96</v>
      </c>
      <c r="J39" s="120">
        <v>4.1</v>
      </c>
      <c r="K39" s="120">
        <v>1.4</v>
      </c>
      <c r="L39" s="120">
        <v>1.3</v>
      </c>
      <c r="M39" s="180">
        <v>0.7</v>
      </c>
    </row>
    <row r="40" spans="2:13" ht="19.5" customHeight="1" thickBot="1">
      <c r="B40" s="71" t="s">
        <v>17</v>
      </c>
      <c r="C40" s="187">
        <f>AVERAGE(C35:C39)</f>
        <v>50.9</v>
      </c>
      <c r="D40" s="256"/>
      <c r="E40" s="256"/>
      <c r="F40" s="187">
        <f>AVERAGE(F35:F39)</f>
        <v>2741.48</v>
      </c>
      <c r="G40" s="187">
        <f>AVERAGE(G35:G39)</f>
        <v>5.337999999999999</v>
      </c>
      <c r="H40" s="188"/>
      <c r="I40" s="189">
        <f>AVERAGE(I35:I39)</f>
        <v>4.186</v>
      </c>
      <c r="J40" s="187">
        <f>AVERAGE(J35:J39)</f>
        <v>9.22</v>
      </c>
      <c r="K40" s="187">
        <f>AVERAGE(K35:K39)</f>
        <v>3.02</v>
      </c>
      <c r="L40" s="187">
        <f>AVERAGE(L35:L39)</f>
        <v>1.6200000000000003</v>
      </c>
      <c r="M40" s="190">
        <f>AVERAGE(M35:M39)</f>
        <v>1.3</v>
      </c>
    </row>
    <row r="41" ht="19.5" thickBot="1"/>
    <row r="42" spans="2:13" ht="18.75">
      <c r="B42" s="232" t="s">
        <v>178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4"/>
    </row>
    <row r="43" spans="2:13" ht="18.75">
      <c r="B43" s="126"/>
      <c r="C43" s="31"/>
      <c r="D43" s="30"/>
      <c r="E43" s="33"/>
      <c r="F43" s="31"/>
      <c r="G43" s="30"/>
      <c r="H43" s="30"/>
      <c r="I43" s="31"/>
      <c r="J43" s="30"/>
      <c r="K43" s="30"/>
      <c r="L43" s="33"/>
      <c r="M43" s="60"/>
    </row>
    <row r="44" spans="2:13" ht="94.5" thickBot="1">
      <c r="B44" s="138" t="s">
        <v>61</v>
      </c>
      <c r="C44" s="139" t="s">
        <v>81</v>
      </c>
      <c r="D44" s="139" t="s">
        <v>82</v>
      </c>
      <c r="E44" s="253" t="s">
        <v>83</v>
      </c>
      <c r="F44" s="139" t="s">
        <v>84</v>
      </c>
      <c r="G44" s="139" t="s">
        <v>75</v>
      </c>
      <c r="H44" s="139" t="s">
        <v>78</v>
      </c>
      <c r="I44" s="139" t="s">
        <v>14</v>
      </c>
      <c r="J44" s="139" t="s">
        <v>79</v>
      </c>
      <c r="K44" s="139" t="s">
        <v>22</v>
      </c>
      <c r="L44" s="139" t="s">
        <v>23</v>
      </c>
      <c r="M44" s="140" t="s">
        <v>80</v>
      </c>
    </row>
    <row r="45" spans="2:13" ht="19.5" customHeight="1">
      <c r="B45" s="141" t="s">
        <v>68</v>
      </c>
      <c r="C45" s="171">
        <f>AVERAGE(C15,C25,C35)</f>
        <v>77.99999299113587</v>
      </c>
      <c r="D45" s="172">
        <f aca="true" t="shared" si="2" ref="D45:M45">AVERAGE(D15,D25,D35)</f>
        <v>7948.559099902661</v>
      </c>
      <c r="E45" s="257"/>
      <c r="F45" s="173">
        <f t="shared" si="2"/>
        <v>3568.365588455989</v>
      </c>
      <c r="G45" s="174">
        <f t="shared" si="2"/>
        <v>4.701666666666667</v>
      </c>
      <c r="H45" s="196">
        <f t="shared" si="2"/>
        <v>2.6275</v>
      </c>
      <c r="I45" s="174">
        <f t="shared" si="2"/>
        <v>4.215</v>
      </c>
      <c r="J45" s="175">
        <f t="shared" si="2"/>
        <v>3.22</v>
      </c>
      <c r="K45" s="175">
        <f t="shared" si="2"/>
        <v>1.2383333333333333</v>
      </c>
      <c r="L45" s="175">
        <f t="shared" si="2"/>
        <v>1.6816666666666666</v>
      </c>
      <c r="M45" s="176">
        <f t="shared" si="2"/>
        <v>2.27</v>
      </c>
    </row>
    <row r="46" spans="2:13" ht="19.5" customHeight="1">
      <c r="B46" s="63" t="s">
        <v>69</v>
      </c>
      <c r="C46" s="191">
        <f aca="true" t="shared" si="3" ref="C46:M49">AVERAGE(C16,C26,C36)</f>
        <v>89.12425479282622</v>
      </c>
      <c r="D46" s="178">
        <f t="shared" si="3"/>
        <v>8737.351673877552</v>
      </c>
      <c r="E46" s="258"/>
      <c r="F46" s="179">
        <f t="shared" si="3"/>
        <v>4493.276286951143</v>
      </c>
      <c r="G46" s="113">
        <f t="shared" si="3"/>
        <v>5.12</v>
      </c>
      <c r="H46" s="197">
        <f t="shared" si="3"/>
        <v>2.635</v>
      </c>
      <c r="I46" s="113">
        <f t="shared" si="3"/>
        <v>4.385</v>
      </c>
      <c r="J46" s="120">
        <f t="shared" si="3"/>
        <v>3.4250000000000003</v>
      </c>
      <c r="K46" s="120">
        <f t="shared" si="3"/>
        <v>0.265</v>
      </c>
      <c r="L46" s="120">
        <f t="shared" si="3"/>
        <v>1.7466666666666668</v>
      </c>
      <c r="M46" s="180">
        <f t="shared" si="3"/>
        <v>2.13</v>
      </c>
    </row>
    <row r="47" spans="2:13" ht="19.5" customHeight="1">
      <c r="B47" s="137" t="s">
        <v>36</v>
      </c>
      <c r="C47" s="192">
        <f t="shared" si="3"/>
        <v>87.85139332096476</v>
      </c>
      <c r="D47" s="178">
        <f t="shared" si="3"/>
        <v>7411.7133868274595</v>
      </c>
      <c r="E47" s="258"/>
      <c r="F47" s="182">
        <f t="shared" si="3"/>
        <v>4081.0937648113795</v>
      </c>
      <c r="G47" s="183">
        <f t="shared" si="3"/>
        <v>4.766666666666667</v>
      </c>
      <c r="H47" s="197">
        <f t="shared" si="3"/>
        <v>2.1950000000000003</v>
      </c>
      <c r="I47" s="183">
        <f t="shared" si="3"/>
        <v>4.331666666666666</v>
      </c>
      <c r="J47" s="184">
        <f t="shared" si="3"/>
        <v>9.48</v>
      </c>
      <c r="K47" s="184">
        <f t="shared" si="3"/>
        <v>0.96</v>
      </c>
      <c r="L47" s="184">
        <f t="shared" si="3"/>
        <v>1.4000000000000001</v>
      </c>
      <c r="M47" s="185">
        <f t="shared" si="3"/>
        <v>2.4966666666666666</v>
      </c>
    </row>
    <row r="48" spans="2:13" ht="19.5" customHeight="1">
      <c r="B48" s="63" t="s">
        <v>70</v>
      </c>
      <c r="C48" s="193">
        <f t="shared" si="3"/>
        <v>87.60326324469183</v>
      </c>
      <c r="D48" s="178">
        <f t="shared" si="3"/>
        <v>7506.4318067408785</v>
      </c>
      <c r="E48" s="258"/>
      <c r="F48" s="179">
        <f t="shared" si="3"/>
        <v>3820.8475508142656</v>
      </c>
      <c r="G48" s="113">
        <f t="shared" si="3"/>
        <v>4.4366666666666665</v>
      </c>
      <c r="H48" s="197">
        <f t="shared" si="3"/>
        <v>2.4375</v>
      </c>
      <c r="I48" s="113">
        <f t="shared" si="3"/>
        <v>4.433333333333333</v>
      </c>
      <c r="J48" s="120">
        <f t="shared" si="3"/>
        <v>0.45</v>
      </c>
      <c r="K48" s="120">
        <f t="shared" si="3"/>
        <v>3.8433333333333337</v>
      </c>
      <c r="L48" s="120">
        <f t="shared" si="3"/>
        <v>2.078333333333333</v>
      </c>
      <c r="M48" s="180">
        <f t="shared" si="3"/>
        <v>2.9066666666666667</v>
      </c>
    </row>
    <row r="49" spans="2:13" ht="19.5" customHeight="1">
      <c r="B49" s="63" t="s">
        <v>71</v>
      </c>
      <c r="C49" s="192">
        <f t="shared" si="3"/>
        <v>68.44199237270666</v>
      </c>
      <c r="D49" s="178">
        <f t="shared" si="3"/>
        <v>5922.89614764997</v>
      </c>
      <c r="E49" s="258"/>
      <c r="F49" s="179">
        <f t="shared" si="3"/>
        <v>3488.113888579674</v>
      </c>
      <c r="G49" s="113">
        <f t="shared" si="3"/>
        <v>5.173333333333333</v>
      </c>
      <c r="H49" s="197">
        <f t="shared" si="3"/>
        <v>2.43</v>
      </c>
      <c r="I49" s="113">
        <f t="shared" si="3"/>
        <v>4.29</v>
      </c>
      <c r="J49" s="120">
        <f t="shared" si="3"/>
        <v>1.9733333333333334</v>
      </c>
      <c r="K49" s="120">
        <f t="shared" si="3"/>
        <v>2.046666666666667</v>
      </c>
      <c r="L49" s="120">
        <f t="shared" si="3"/>
        <v>2.2466666666666666</v>
      </c>
      <c r="M49" s="180">
        <f t="shared" si="3"/>
        <v>2.61</v>
      </c>
    </row>
    <row r="50" spans="2:13" s="65" customFormat="1" ht="19.5" thickBot="1">
      <c r="B50" s="71" t="s">
        <v>17</v>
      </c>
      <c r="C50" s="187">
        <f>AVERAGE(C45:C49)</f>
        <v>82.20417934446508</v>
      </c>
      <c r="D50" s="194">
        <f aca="true" t="shared" si="4" ref="D50:M50">AVERAGE(D45:D49)</f>
        <v>7505.390422999704</v>
      </c>
      <c r="E50" s="259"/>
      <c r="F50" s="122">
        <f t="shared" si="4"/>
        <v>3890.3394159224904</v>
      </c>
      <c r="G50" s="189">
        <f t="shared" si="4"/>
        <v>4.839666666666667</v>
      </c>
      <c r="H50" s="198">
        <f t="shared" si="4"/>
        <v>2.465</v>
      </c>
      <c r="I50" s="189">
        <f t="shared" si="4"/>
        <v>4.3309999999999995</v>
      </c>
      <c r="J50" s="187">
        <f t="shared" si="4"/>
        <v>3.7096666666666662</v>
      </c>
      <c r="K50" s="187">
        <f t="shared" si="4"/>
        <v>1.6706666666666667</v>
      </c>
      <c r="L50" s="187">
        <f t="shared" si="4"/>
        <v>1.8306666666666669</v>
      </c>
      <c r="M50" s="190">
        <f t="shared" si="4"/>
        <v>2.4826666666666664</v>
      </c>
    </row>
  </sheetData>
  <sheetProtection/>
  <mergeCells count="8">
    <mergeCell ref="B42:M42"/>
    <mergeCell ref="B32:M32"/>
    <mergeCell ref="C4:E4"/>
    <mergeCell ref="F4:H4"/>
    <mergeCell ref="I4:K4"/>
    <mergeCell ref="B12:M12"/>
    <mergeCell ref="B22:M22"/>
    <mergeCell ref="B4:B5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50"/>
  <sheetViews>
    <sheetView tabSelected="1" zoomScalePageLayoutView="0" workbookViewId="0" topLeftCell="A1">
      <selection activeCell="P34" sqref="P34"/>
    </sheetView>
  </sheetViews>
  <sheetFormatPr defaultColWidth="9.140625" defaultRowHeight="15"/>
  <cols>
    <col min="1" max="1" width="4.421875" style="28" customWidth="1"/>
    <col min="2" max="2" width="22.421875" style="28" customWidth="1"/>
    <col min="3" max="13" width="10.7109375" style="28" customWidth="1"/>
    <col min="14" max="14" width="9.140625" style="28" customWidth="1"/>
    <col min="15" max="16" width="14.28125" style="28" bestFit="1" customWidth="1"/>
    <col min="17" max="17" width="11.421875" style="28" bestFit="1" customWidth="1"/>
    <col min="18" max="16384" width="9.140625" style="28" customWidth="1"/>
  </cols>
  <sheetData>
    <row r="1" ht="4.5" customHeight="1"/>
    <row r="2" s="34" customFormat="1" ht="31.5" customHeight="1">
      <c r="B2" s="34" t="s">
        <v>86</v>
      </c>
    </row>
    <row r="3" ht="4.5" customHeight="1" thickBot="1"/>
    <row r="4" spans="2:11" ht="36" customHeight="1">
      <c r="B4" s="239" t="s">
        <v>61</v>
      </c>
      <c r="C4" s="235" t="s">
        <v>65</v>
      </c>
      <c r="D4" s="236"/>
      <c r="E4" s="237"/>
      <c r="F4" s="235" t="s">
        <v>66</v>
      </c>
      <c r="G4" s="236"/>
      <c r="H4" s="237"/>
      <c r="I4" s="235" t="s">
        <v>67</v>
      </c>
      <c r="J4" s="236"/>
      <c r="K4" s="238"/>
    </row>
    <row r="5" spans="2:11" s="29" customFormat="1" ht="30.75" customHeight="1">
      <c r="B5" s="240"/>
      <c r="C5" s="111" t="s">
        <v>62</v>
      </c>
      <c r="D5" s="111" t="s">
        <v>63</v>
      </c>
      <c r="E5" s="111" t="s">
        <v>64</v>
      </c>
      <c r="F5" s="111" t="s">
        <v>62</v>
      </c>
      <c r="G5" s="111" t="s">
        <v>63</v>
      </c>
      <c r="H5" s="111" t="s">
        <v>64</v>
      </c>
      <c r="I5" s="111" t="s">
        <v>62</v>
      </c>
      <c r="J5" s="111" t="s">
        <v>63</v>
      </c>
      <c r="K5" s="55" t="s">
        <v>64</v>
      </c>
    </row>
    <row r="6" spans="2:11" ht="15.75" customHeight="1">
      <c r="B6" s="56" t="s">
        <v>88</v>
      </c>
      <c r="C6" s="49">
        <v>43617</v>
      </c>
      <c r="D6" s="49">
        <v>43619</v>
      </c>
      <c r="E6" s="50">
        <v>43619</v>
      </c>
      <c r="F6" s="49">
        <v>43718</v>
      </c>
      <c r="G6" s="49">
        <v>43728</v>
      </c>
      <c r="H6" s="50">
        <v>43729</v>
      </c>
      <c r="I6" s="51">
        <v>101</v>
      </c>
      <c r="J6" s="51">
        <v>109</v>
      </c>
      <c r="K6" s="142">
        <v>110</v>
      </c>
    </row>
    <row r="7" spans="2:11" ht="15.75" customHeight="1">
      <c r="B7" s="56" t="s">
        <v>54</v>
      </c>
      <c r="C7" s="49">
        <v>43617</v>
      </c>
      <c r="D7" s="49">
        <v>43619</v>
      </c>
      <c r="E7" s="50">
        <v>43619</v>
      </c>
      <c r="F7" s="49">
        <v>43719</v>
      </c>
      <c r="G7" s="49">
        <v>43727</v>
      </c>
      <c r="H7" s="50">
        <v>43731</v>
      </c>
      <c r="I7" s="51">
        <v>102</v>
      </c>
      <c r="J7" s="51">
        <v>108</v>
      </c>
      <c r="K7" s="142">
        <v>112</v>
      </c>
    </row>
    <row r="8" spans="2:11" ht="15.75" customHeight="1">
      <c r="B8" s="56" t="s">
        <v>90</v>
      </c>
      <c r="C8" s="49">
        <v>43617</v>
      </c>
      <c r="D8" s="49">
        <v>43619</v>
      </c>
      <c r="E8" s="50">
        <v>43619</v>
      </c>
      <c r="F8" s="49">
        <v>43717</v>
      </c>
      <c r="G8" s="49">
        <v>43727</v>
      </c>
      <c r="H8" s="50">
        <v>43729</v>
      </c>
      <c r="I8" s="51">
        <v>100</v>
      </c>
      <c r="J8" s="51">
        <v>108</v>
      </c>
      <c r="K8" s="142">
        <v>110</v>
      </c>
    </row>
    <row r="9" spans="2:11" ht="15.75" customHeight="1">
      <c r="B9" s="56" t="s">
        <v>89</v>
      </c>
      <c r="C9" s="49">
        <v>43617</v>
      </c>
      <c r="D9" s="49">
        <v>43619</v>
      </c>
      <c r="E9" s="50">
        <v>43619</v>
      </c>
      <c r="F9" s="49">
        <v>43714</v>
      </c>
      <c r="G9" s="49">
        <v>43728</v>
      </c>
      <c r="H9" s="50">
        <v>43731</v>
      </c>
      <c r="I9" s="51">
        <v>97</v>
      </c>
      <c r="J9" s="51">
        <v>109</v>
      </c>
      <c r="K9" s="142">
        <v>112</v>
      </c>
    </row>
    <row r="10" spans="2:11" ht="15.75" customHeight="1" thickBot="1">
      <c r="B10" s="57" t="s">
        <v>87</v>
      </c>
      <c r="C10" s="58">
        <v>43617</v>
      </c>
      <c r="D10" s="58">
        <v>43619</v>
      </c>
      <c r="E10" s="50">
        <v>43619</v>
      </c>
      <c r="F10" s="58">
        <v>43715</v>
      </c>
      <c r="G10" s="58">
        <v>43728</v>
      </c>
      <c r="H10" s="50">
        <v>43729</v>
      </c>
      <c r="I10" s="59">
        <v>98</v>
      </c>
      <c r="J10" s="59">
        <v>109</v>
      </c>
      <c r="K10" s="142">
        <v>110</v>
      </c>
    </row>
    <row r="11" ht="4.5" customHeight="1" thickBot="1"/>
    <row r="12" spans="2:13" ht="24.75" customHeight="1">
      <c r="B12" s="232" t="s">
        <v>76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</row>
    <row r="13" spans="2:13" ht="24.75" customHeight="1">
      <c r="B13" s="126" t="s">
        <v>73</v>
      </c>
      <c r="C13" s="31" t="s">
        <v>77</v>
      </c>
      <c r="D13" s="30"/>
      <c r="E13" s="33"/>
      <c r="F13" s="31" t="s">
        <v>74</v>
      </c>
      <c r="G13" s="30"/>
      <c r="H13" s="30"/>
      <c r="I13" s="31" t="s">
        <v>155</v>
      </c>
      <c r="J13" s="30"/>
      <c r="K13" s="30"/>
      <c r="L13" s="33"/>
      <c r="M13" s="60"/>
    </row>
    <row r="14" spans="2:13" s="29" customFormat="1" ht="99.75" customHeight="1">
      <c r="B14" s="76" t="s">
        <v>61</v>
      </c>
      <c r="C14" s="110" t="s">
        <v>81</v>
      </c>
      <c r="D14" s="110" t="s">
        <v>82</v>
      </c>
      <c r="E14" s="114" t="s">
        <v>83</v>
      </c>
      <c r="F14" s="110" t="s">
        <v>84</v>
      </c>
      <c r="G14" s="110" t="s">
        <v>75</v>
      </c>
      <c r="H14" s="110" t="s">
        <v>78</v>
      </c>
      <c r="I14" s="110" t="s">
        <v>14</v>
      </c>
      <c r="J14" s="110" t="s">
        <v>79</v>
      </c>
      <c r="K14" s="110" t="s">
        <v>22</v>
      </c>
      <c r="L14" s="110" t="s">
        <v>23</v>
      </c>
      <c r="M14" s="77" t="s">
        <v>80</v>
      </c>
    </row>
    <row r="15" spans="2:13" ht="15.75" customHeight="1">
      <c r="B15" s="63" t="s">
        <v>88</v>
      </c>
      <c r="C15" s="52">
        <v>113.62637362637362</v>
      </c>
      <c r="D15" s="118">
        <v>7745.489472527473</v>
      </c>
      <c r="E15" s="124"/>
      <c r="F15" s="53">
        <f>G15*C15*10</f>
        <v>4692.7692307692305</v>
      </c>
      <c r="G15" s="54">
        <v>4.13</v>
      </c>
      <c r="H15" s="120" t="s">
        <v>156</v>
      </c>
      <c r="I15" s="120" t="s">
        <v>156</v>
      </c>
      <c r="J15" s="52">
        <v>0.605</v>
      </c>
      <c r="K15" s="52">
        <v>0.35</v>
      </c>
      <c r="L15" s="52">
        <v>1.08</v>
      </c>
      <c r="M15" s="64">
        <v>4.285</v>
      </c>
    </row>
    <row r="16" spans="2:13" ht="15.75" customHeight="1">
      <c r="B16" s="63" t="s">
        <v>54</v>
      </c>
      <c r="C16" s="52">
        <v>112.08721437292866</v>
      </c>
      <c r="D16" s="118">
        <v>8391.229964486307</v>
      </c>
      <c r="E16" s="124"/>
      <c r="F16" s="53">
        <f>G16*C16*10</f>
        <v>4993.485400313972</v>
      </c>
      <c r="G16" s="54">
        <v>4.455</v>
      </c>
      <c r="H16" s="120" t="s">
        <v>156</v>
      </c>
      <c r="I16" s="120" t="s">
        <v>156</v>
      </c>
      <c r="J16" s="52">
        <v>0.23</v>
      </c>
      <c r="K16" s="52">
        <v>0.525</v>
      </c>
      <c r="L16" s="52">
        <v>0.62</v>
      </c>
      <c r="M16" s="64">
        <v>3.3850000000000002</v>
      </c>
    </row>
    <row r="17" spans="2:13" ht="15.75" customHeight="1">
      <c r="B17" s="63" t="s">
        <v>90</v>
      </c>
      <c r="C17" s="52">
        <v>112.67556253270538</v>
      </c>
      <c r="D17" s="118">
        <v>7905.666761538461</v>
      </c>
      <c r="E17" s="124"/>
      <c r="F17" s="53">
        <f>G17*C17*10</f>
        <v>4766.1762951334385</v>
      </c>
      <c r="G17" s="54">
        <v>4.23</v>
      </c>
      <c r="H17" s="120" t="s">
        <v>156</v>
      </c>
      <c r="I17" s="120" t="s">
        <v>156</v>
      </c>
      <c r="J17" s="52">
        <v>0.13</v>
      </c>
      <c r="K17" s="52">
        <v>0.43</v>
      </c>
      <c r="L17" s="52">
        <v>0.38</v>
      </c>
      <c r="M17" s="64">
        <v>2.45</v>
      </c>
    </row>
    <row r="18" spans="2:13" ht="15.75" customHeight="1">
      <c r="B18" s="63" t="s">
        <v>89</v>
      </c>
      <c r="C18" s="52">
        <v>86.56750656750657</v>
      </c>
      <c r="D18" s="118">
        <v>6988.066743404745</v>
      </c>
      <c r="E18" s="124"/>
      <c r="F18" s="53">
        <f>G18*C18*10</f>
        <v>4241.807821807823</v>
      </c>
      <c r="G18" s="54">
        <v>4.9</v>
      </c>
      <c r="H18" s="120" t="s">
        <v>156</v>
      </c>
      <c r="I18" s="120" t="s">
        <v>156</v>
      </c>
      <c r="J18" s="52">
        <v>1.815</v>
      </c>
      <c r="K18" s="52">
        <v>0.98</v>
      </c>
      <c r="L18" s="52">
        <v>0.9400000000000001</v>
      </c>
      <c r="M18" s="64">
        <v>3.255</v>
      </c>
    </row>
    <row r="19" spans="2:13" ht="15.75" customHeight="1">
      <c r="B19" s="66" t="s">
        <v>87</v>
      </c>
      <c r="C19" s="67">
        <v>106.48715886989811</v>
      </c>
      <c r="D19" s="119">
        <v>7525.074812279655</v>
      </c>
      <c r="E19" s="125"/>
      <c r="F19" s="68">
        <f>G19*C19*10</f>
        <v>4626.867052897073</v>
      </c>
      <c r="G19" s="69">
        <v>4.345000000000001</v>
      </c>
      <c r="H19" s="123" t="s">
        <v>156</v>
      </c>
      <c r="I19" s="123" t="s">
        <v>156</v>
      </c>
      <c r="J19" s="67">
        <v>0.1</v>
      </c>
      <c r="K19" s="67">
        <v>0.33</v>
      </c>
      <c r="L19" s="67">
        <v>1.58</v>
      </c>
      <c r="M19" s="70">
        <v>5.745</v>
      </c>
    </row>
    <row r="20" spans="2:13" s="65" customFormat="1" ht="15.75" customHeight="1" thickBot="1">
      <c r="B20" s="71" t="s">
        <v>17</v>
      </c>
      <c r="C20" s="72">
        <f>AVERAGE(C15:C19)</f>
        <v>106.28876319388246</v>
      </c>
      <c r="D20" s="73">
        <f aca="true" t="shared" si="0" ref="D20:M20">AVERAGE(D15:D19)</f>
        <v>7711.105550847329</v>
      </c>
      <c r="E20" s="116"/>
      <c r="F20" s="73">
        <f t="shared" si="0"/>
        <v>4664.221160184307</v>
      </c>
      <c r="G20" s="74">
        <f t="shared" si="0"/>
        <v>4.412000000000001</v>
      </c>
      <c r="H20" s="72"/>
      <c r="I20" s="72"/>
      <c r="J20" s="72">
        <f t="shared" si="0"/>
        <v>0.576</v>
      </c>
      <c r="K20" s="72">
        <f t="shared" si="0"/>
        <v>0.523</v>
      </c>
      <c r="L20" s="72">
        <f t="shared" si="0"/>
        <v>0.9199999999999999</v>
      </c>
      <c r="M20" s="75">
        <f t="shared" si="0"/>
        <v>3.8240000000000003</v>
      </c>
    </row>
    <row r="21" ht="4.5" customHeight="1" thickBot="1"/>
    <row r="22" spans="2:13" ht="24.75" customHeight="1">
      <c r="B22" s="232" t="s">
        <v>72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</row>
    <row r="23" spans="2:13" ht="24.75" customHeight="1">
      <c r="B23" s="126" t="s">
        <v>73</v>
      </c>
      <c r="C23" s="31" t="s">
        <v>103</v>
      </c>
      <c r="D23" s="30"/>
      <c r="E23" s="33"/>
      <c r="F23" s="31" t="s">
        <v>102</v>
      </c>
      <c r="G23" s="30"/>
      <c r="H23" s="30"/>
      <c r="I23" s="30"/>
      <c r="J23" s="30"/>
      <c r="K23" s="30"/>
      <c r="L23" s="33"/>
      <c r="M23" s="60"/>
    </row>
    <row r="24" spans="2:13" s="29" customFormat="1" ht="99.75" customHeight="1">
      <c r="B24" s="61" t="s">
        <v>61</v>
      </c>
      <c r="C24" s="32" t="s">
        <v>81</v>
      </c>
      <c r="D24" s="110" t="s">
        <v>82</v>
      </c>
      <c r="E24" s="114" t="s">
        <v>83</v>
      </c>
      <c r="F24" s="110" t="s">
        <v>84</v>
      </c>
      <c r="G24" s="110" t="s">
        <v>75</v>
      </c>
      <c r="H24" s="110" t="s">
        <v>78</v>
      </c>
      <c r="I24" s="110" t="s">
        <v>14</v>
      </c>
      <c r="J24" s="32" t="s">
        <v>79</v>
      </c>
      <c r="K24" s="32" t="s">
        <v>22</v>
      </c>
      <c r="L24" s="32" t="s">
        <v>23</v>
      </c>
      <c r="M24" s="62" t="s">
        <v>80</v>
      </c>
    </row>
    <row r="25" spans="2:13" ht="15.75" customHeight="1">
      <c r="B25" s="63" t="s">
        <v>88</v>
      </c>
      <c r="C25" s="52">
        <v>73.16269327912279</v>
      </c>
      <c r="D25" s="53">
        <v>5962.027875315715</v>
      </c>
      <c r="E25" s="115"/>
      <c r="F25" s="53">
        <v>3153.312080330192</v>
      </c>
      <c r="G25" s="54">
        <v>4.31</v>
      </c>
      <c r="H25" s="54">
        <v>2.16</v>
      </c>
      <c r="I25" s="54">
        <v>4.37</v>
      </c>
      <c r="J25" s="52">
        <v>2.38</v>
      </c>
      <c r="K25" s="52">
        <v>0</v>
      </c>
      <c r="L25" s="52">
        <v>1.53</v>
      </c>
      <c r="M25" s="64">
        <v>3.83</v>
      </c>
    </row>
    <row r="26" spans="2:13" ht="15.75" customHeight="1">
      <c r="B26" s="63" t="s">
        <v>54</v>
      </c>
      <c r="C26" s="52">
        <v>83.48757763975156</v>
      </c>
      <c r="D26" s="53">
        <v>8216.01251552795</v>
      </c>
      <c r="E26" s="115"/>
      <c r="F26" s="53">
        <v>3965.6599378881992</v>
      </c>
      <c r="G26" s="54">
        <v>4.75</v>
      </c>
      <c r="H26" s="54">
        <v>2.35</v>
      </c>
      <c r="I26" s="54">
        <v>4.43</v>
      </c>
      <c r="J26" s="52">
        <v>0.85</v>
      </c>
      <c r="K26" s="52">
        <v>0.52</v>
      </c>
      <c r="L26" s="52">
        <v>0.78</v>
      </c>
      <c r="M26" s="64">
        <v>4.02</v>
      </c>
    </row>
    <row r="27" spans="2:13" ht="15.75" customHeight="1">
      <c r="B27" s="63" t="s">
        <v>90</v>
      </c>
      <c r="C27" s="52">
        <v>72.40215264187869</v>
      </c>
      <c r="D27" s="53">
        <v>6818.110714285715</v>
      </c>
      <c r="E27" s="115"/>
      <c r="F27" s="53">
        <v>3656.3087084148738</v>
      </c>
      <c r="G27" s="54">
        <v>5.05</v>
      </c>
      <c r="H27" s="54">
        <v>2.47</v>
      </c>
      <c r="I27" s="54">
        <v>4.3</v>
      </c>
      <c r="J27" s="52">
        <v>1.06</v>
      </c>
      <c r="K27" s="52">
        <v>0.3</v>
      </c>
      <c r="L27" s="52">
        <v>1.21</v>
      </c>
      <c r="M27" s="64">
        <v>2.5</v>
      </c>
    </row>
    <row r="28" spans="2:13" ht="15.75" customHeight="1">
      <c r="B28" s="63" t="s">
        <v>89</v>
      </c>
      <c r="C28" s="52">
        <v>73.1508967223253</v>
      </c>
      <c r="D28" s="53">
        <v>7180.492022263452</v>
      </c>
      <c r="E28" s="115"/>
      <c r="F28" s="53">
        <v>3057.707482993197</v>
      </c>
      <c r="G28" s="54">
        <v>4.18</v>
      </c>
      <c r="H28" s="54">
        <v>2.46</v>
      </c>
      <c r="I28" s="54">
        <v>4.28</v>
      </c>
      <c r="J28" s="52">
        <v>0</v>
      </c>
      <c r="K28" s="52">
        <v>0</v>
      </c>
      <c r="L28" s="52">
        <v>1.53</v>
      </c>
      <c r="M28" s="64">
        <v>3.11</v>
      </c>
    </row>
    <row r="29" spans="2:13" ht="15.75" customHeight="1">
      <c r="B29" s="66" t="s">
        <v>87</v>
      </c>
      <c r="C29" s="67">
        <v>82.44586681192973</v>
      </c>
      <c r="D29" s="68">
        <v>7509.994007898679</v>
      </c>
      <c r="E29" s="117"/>
      <c r="F29" s="68">
        <v>4221.228380770803</v>
      </c>
      <c r="G29" s="69">
        <v>5.12</v>
      </c>
      <c r="H29" s="69">
        <v>2.22</v>
      </c>
      <c r="I29" s="69">
        <v>4.25</v>
      </c>
      <c r="J29" s="67">
        <v>0.77</v>
      </c>
      <c r="K29" s="67">
        <v>0.14</v>
      </c>
      <c r="L29" s="67">
        <v>0.98</v>
      </c>
      <c r="M29" s="70">
        <v>4.76</v>
      </c>
    </row>
    <row r="30" spans="2:13" s="65" customFormat="1" ht="15.75" customHeight="1" thickBot="1">
      <c r="B30" s="71" t="s">
        <v>17</v>
      </c>
      <c r="C30" s="72">
        <f>AVERAGE(C25:C29)</f>
        <v>76.92983741900161</v>
      </c>
      <c r="D30" s="73">
        <f aca="true" t="shared" si="1" ref="D30:M30">AVERAGE(D25:D29)</f>
        <v>7137.3274270583015</v>
      </c>
      <c r="E30" s="116"/>
      <c r="F30" s="73">
        <f t="shared" si="1"/>
        <v>3610.8433180794527</v>
      </c>
      <c r="G30" s="74">
        <f t="shared" si="1"/>
        <v>4.682</v>
      </c>
      <c r="H30" s="74">
        <f t="shared" si="1"/>
        <v>2.3320000000000003</v>
      </c>
      <c r="I30" s="74">
        <f t="shared" si="1"/>
        <v>4.3260000000000005</v>
      </c>
      <c r="J30" s="72">
        <f t="shared" si="1"/>
        <v>1.012</v>
      </c>
      <c r="K30" s="72">
        <f t="shared" si="1"/>
        <v>0.192</v>
      </c>
      <c r="L30" s="72">
        <f t="shared" si="1"/>
        <v>1.206</v>
      </c>
      <c r="M30" s="75">
        <f t="shared" si="1"/>
        <v>3.6439999999999997</v>
      </c>
    </row>
    <row r="31" ht="19.5" thickBot="1"/>
    <row r="32" spans="2:13" ht="18.75">
      <c r="B32" s="232" t="s">
        <v>175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4"/>
    </row>
    <row r="33" spans="2:13" ht="18.75">
      <c r="B33" s="126" t="s">
        <v>73</v>
      </c>
      <c r="C33" s="31" t="s">
        <v>177</v>
      </c>
      <c r="D33" s="30"/>
      <c r="E33" s="33"/>
      <c r="F33" s="31"/>
      <c r="G33" s="30"/>
      <c r="H33" s="30"/>
      <c r="I33" s="30"/>
      <c r="J33" s="30"/>
      <c r="K33" s="30"/>
      <c r="L33" s="33"/>
      <c r="M33" s="60"/>
    </row>
    <row r="34" spans="2:21" ht="93.75">
      <c r="B34" s="61" t="s">
        <v>61</v>
      </c>
      <c r="C34" s="32" t="s">
        <v>81</v>
      </c>
      <c r="D34" s="114" t="s">
        <v>82</v>
      </c>
      <c r="E34" s="114" t="s">
        <v>83</v>
      </c>
      <c r="F34" s="110" t="s">
        <v>84</v>
      </c>
      <c r="G34" s="110" t="s">
        <v>75</v>
      </c>
      <c r="H34" s="262" t="s">
        <v>78</v>
      </c>
      <c r="I34" s="262" t="s">
        <v>14</v>
      </c>
      <c r="J34" s="263" t="s">
        <v>79</v>
      </c>
      <c r="K34" s="32" t="s">
        <v>22</v>
      </c>
      <c r="L34" s="32" t="s">
        <v>23</v>
      </c>
      <c r="M34" s="62" t="s">
        <v>80</v>
      </c>
      <c r="O34" s="143"/>
      <c r="P34" s="143"/>
      <c r="Q34" s="143"/>
      <c r="R34" s="143"/>
      <c r="S34" s="143"/>
      <c r="T34" s="143"/>
      <c r="U34" s="143"/>
    </row>
    <row r="35" spans="2:21" ht="24.75">
      <c r="B35" s="63" t="s">
        <v>88</v>
      </c>
      <c r="C35" s="120">
        <v>47</v>
      </c>
      <c r="D35" s="199"/>
      <c r="E35" s="199"/>
      <c r="F35" s="179">
        <f>(C35*10)*G35</f>
        <v>2340.6000000000004</v>
      </c>
      <c r="G35" s="113">
        <v>4.98</v>
      </c>
      <c r="H35" s="264"/>
      <c r="I35" s="264"/>
      <c r="J35" s="265"/>
      <c r="K35" s="120">
        <v>6.3</v>
      </c>
      <c r="L35" s="120">
        <v>5.2</v>
      </c>
      <c r="M35" s="200"/>
      <c r="O35" s="145"/>
      <c r="P35" s="145"/>
      <c r="Q35" s="145"/>
      <c r="R35" s="144"/>
      <c r="S35" s="143"/>
      <c r="T35" s="143"/>
      <c r="U35" s="143"/>
    </row>
    <row r="36" spans="2:21" ht="24.75">
      <c r="B36" s="63" t="s">
        <v>54</v>
      </c>
      <c r="C36" s="120">
        <v>25.7</v>
      </c>
      <c r="D36" s="199"/>
      <c r="E36" s="199"/>
      <c r="F36" s="179">
        <v>1275</v>
      </c>
      <c r="G36" s="113">
        <v>4.96</v>
      </c>
      <c r="H36" s="264"/>
      <c r="I36" s="264"/>
      <c r="J36" s="265"/>
      <c r="K36" s="120">
        <v>36.1</v>
      </c>
      <c r="L36" s="120">
        <v>5.5</v>
      </c>
      <c r="M36" s="200"/>
      <c r="O36" s="145"/>
      <c r="P36" s="145"/>
      <c r="Q36" s="145"/>
      <c r="R36" s="144"/>
      <c r="S36" s="143"/>
      <c r="T36" s="143"/>
      <c r="U36" s="143"/>
    </row>
    <row r="37" spans="2:21" ht="24.75">
      <c r="B37" s="63" t="s">
        <v>90</v>
      </c>
      <c r="C37" s="120">
        <v>54.7</v>
      </c>
      <c r="D37" s="199"/>
      <c r="E37" s="199"/>
      <c r="F37" s="179">
        <v>2483</v>
      </c>
      <c r="G37" s="113">
        <v>4.54</v>
      </c>
      <c r="H37" s="264"/>
      <c r="I37" s="264"/>
      <c r="J37" s="265"/>
      <c r="K37" s="120">
        <v>9.8</v>
      </c>
      <c r="L37" s="120">
        <v>6.4</v>
      </c>
      <c r="M37" s="200"/>
      <c r="O37" s="145"/>
      <c r="P37" s="145"/>
      <c r="Q37" s="145"/>
      <c r="R37" s="144"/>
      <c r="S37" s="143"/>
      <c r="T37" s="143"/>
      <c r="U37" s="143"/>
    </row>
    <row r="38" spans="2:21" ht="24.75">
      <c r="B38" s="63" t="s">
        <v>89</v>
      </c>
      <c r="C38" s="120">
        <v>27</v>
      </c>
      <c r="D38" s="199"/>
      <c r="E38" s="199"/>
      <c r="F38" s="179">
        <v>1428.3</v>
      </c>
      <c r="G38" s="113">
        <v>5.29</v>
      </c>
      <c r="H38" s="264"/>
      <c r="I38" s="264"/>
      <c r="J38" s="265"/>
      <c r="K38" s="120">
        <v>23.3</v>
      </c>
      <c r="L38" s="120">
        <v>12.8</v>
      </c>
      <c r="M38" s="200"/>
      <c r="O38" s="145"/>
      <c r="P38" s="145"/>
      <c r="Q38" s="145"/>
      <c r="R38" s="144"/>
      <c r="S38" s="143"/>
      <c r="T38" s="143"/>
      <c r="U38" s="143"/>
    </row>
    <row r="39" spans="2:21" ht="24.75">
      <c r="B39" s="66" t="s">
        <v>87</v>
      </c>
      <c r="C39" s="123">
        <v>59</v>
      </c>
      <c r="D39" s="202"/>
      <c r="E39" s="202"/>
      <c r="F39" s="201">
        <v>3215</v>
      </c>
      <c r="G39" s="203">
        <v>5.45</v>
      </c>
      <c r="H39" s="264"/>
      <c r="I39" s="264"/>
      <c r="J39" s="265"/>
      <c r="K39" s="123">
        <v>4.79</v>
      </c>
      <c r="L39" s="123">
        <v>6.74</v>
      </c>
      <c r="M39" s="200"/>
      <c r="O39" s="145"/>
      <c r="P39" s="145"/>
      <c r="Q39" s="145"/>
      <c r="R39" s="144"/>
      <c r="S39" s="143"/>
      <c r="T39" s="143"/>
      <c r="U39" s="143"/>
    </row>
    <row r="40" spans="2:21" ht="19.5" thickBot="1">
      <c r="B40" s="71" t="s">
        <v>17</v>
      </c>
      <c r="C40" s="187">
        <f>AVERAGE(C35:C39)</f>
        <v>42.68</v>
      </c>
      <c r="D40" s="204"/>
      <c r="E40" s="204"/>
      <c r="F40" s="122">
        <f>AVERAGE(F35:F39)</f>
        <v>2148.38</v>
      </c>
      <c r="G40" s="189">
        <f>AVERAGE(G35:G39)</f>
        <v>5.044</v>
      </c>
      <c r="H40" s="266"/>
      <c r="I40" s="266"/>
      <c r="J40" s="267"/>
      <c r="K40" s="187">
        <f>AVERAGE(K35:K39)</f>
        <v>16.058</v>
      </c>
      <c r="L40" s="187">
        <f>AVERAGE(L35:L39)</f>
        <v>7.328</v>
      </c>
      <c r="M40" s="268"/>
      <c r="O40" s="143"/>
      <c r="P40" s="143"/>
      <c r="Q40" s="143"/>
      <c r="R40" s="143"/>
      <c r="S40" s="143"/>
      <c r="T40" s="143"/>
      <c r="U40" s="143"/>
    </row>
    <row r="41" ht="19.5" thickBot="1"/>
    <row r="42" spans="2:13" ht="18.75">
      <c r="B42" s="232" t="s">
        <v>178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4"/>
    </row>
    <row r="43" spans="2:13" ht="18.75">
      <c r="B43" s="126"/>
      <c r="C43" s="31"/>
      <c r="D43" s="30"/>
      <c r="E43" s="33"/>
      <c r="F43" s="31"/>
      <c r="G43" s="30"/>
      <c r="H43" s="30"/>
      <c r="I43" s="31"/>
      <c r="J43" s="30"/>
      <c r="K43" s="30"/>
      <c r="L43" s="33"/>
      <c r="M43" s="60"/>
    </row>
    <row r="44" spans="2:13" ht="94.5" thickBot="1">
      <c r="B44" s="138" t="s">
        <v>61</v>
      </c>
      <c r="C44" s="139" t="s">
        <v>81</v>
      </c>
      <c r="D44" s="139" t="s">
        <v>82</v>
      </c>
      <c r="E44" s="253" t="s">
        <v>83</v>
      </c>
      <c r="F44" s="139" t="s">
        <v>84</v>
      </c>
      <c r="G44" s="139" t="s">
        <v>75</v>
      </c>
      <c r="H44" s="139" t="s">
        <v>78</v>
      </c>
      <c r="I44" s="139" t="s">
        <v>14</v>
      </c>
      <c r="J44" s="139" t="s">
        <v>79</v>
      </c>
      <c r="K44" s="139" t="s">
        <v>22</v>
      </c>
      <c r="L44" s="139" t="s">
        <v>23</v>
      </c>
      <c r="M44" s="140" t="s">
        <v>80</v>
      </c>
    </row>
    <row r="45" spans="2:13" ht="19.5" customHeight="1">
      <c r="B45" s="141" t="s">
        <v>88</v>
      </c>
      <c r="C45" s="171">
        <f>AVERAGE(C15,C25,C35)</f>
        <v>77.92968896849881</v>
      </c>
      <c r="D45" s="172">
        <f aca="true" t="shared" si="2" ref="D45:M45">AVERAGE(D15,D25,D35)</f>
        <v>6853.758673921594</v>
      </c>
      <c r="E45" s="257"/>
      <c r="F45" s="173">
        <f t="shared" si="2"/>
        <v>3395.5604370331407</v>
      </c>
      <c r="G45" s="174">
        <f t="shared" si="2"/>
        <v>4.473333333333334</v>
      </c>
      <c r="H45" s="196">
        <f t="shared" si="2"/>
        <v>2.16</v>
      </c>
      <c r="I45" s="174">
        <f t="shared" si="2"/>
        <v>4.37</v>
      </c>
      <c r="J45" s="175">
        <f t="shared" si="2"/>
        <v>1.4925</v>
      </c>
      <c r="K45" s="175">
        <f t="shared" si="2"/>
        <v>2.2166666666666663</v>
      </c>
      <c r="L45" s="175">
        <f t="shared" si="2"/>
        <v>2.6033333333333335</v>
      </c>
      <c r="M45" s="176">
        <f t="shared" si="2"/>
        <v>4.0575</v>
      </c>
    </row>
    <row r="46" spans="2:13" ht="19.5" customHeight="1">
      <c r="B46" s="63" t="s">
        <v>54</v>
      </c>
      <c r="C46" s="191">
        <f aca="true" t="shared" si="3" ref="C46:M49">AVERAGE(C16,C26,C36)</f>
        <v>73.75826400422675</v>
      </c>
      <c r="D46" s="178">
        <f t="shared" si="3"/>
        <v>8303.621240007127</v>
      </c>
      <c r="E46" s="258"/>
      <c r="F46" s="179">
        <f t="shared" si="3"/>
        <v>3411.381779400724</v>
      </c>
      <c r="G46" s="113">
        <f t="shared" si="3"/>
        <v>4.721666666666667</v>
      </c>
      <c r="H46" s="197">
        <f t="shared" si="3"/>
        <v>2.35</v>
      </c>
      <c r="I46" s="113">
        <f t="shared" si="3"/>
        <v>4.43</v>
      </c>
      <c r="J46" s="120">
        <f t="shared" si="3"/>
        <v>0.54</v>
      </c>
      <c r="K46" s="120">
        <f t="shared" si="3"/>
        <v>12.381666666666668</v>
      </c>
      <c r="L46" s="120">
        <f t="shared" si="3"/>
        <v>2.3000000000000003</v>
      </c>
      <c r="M46" s="180">
        <f t="shared" si="3"/>
        <v>3.7024999999999997</v>
      </c>
    </row>
    <row r="47" spans="2:13" ht="19.5" customHeight="1">
      <c r="B47" s="137" t="s">
        <v>90</v>
      </c>
      <c r="C47" s="192">
        <f t="shared" si="3"/>
        <v>79.92590505819469</v>
      </c>
      <c r="D47" s="178">
        <f t="shared" si="3"/>
        <v>7361.888737912088</v>
      </c>
      <c r="E47" s="258"/>
      <c r="F47" s="182">
        <f t="shared" si="3"/>
        <v>3635.1616678494374</v>
      </c>
      <c r="G47" s="183">
        <f t="shared" si="3"/>
        <v>4.6066666666666665</v>
      </c>
      <c r="H47" s="197">
        <f t="shared" si="3"/>
        <v>2.47</v>
      </c>
      <c r="I47" s="183">
        <f t="shared" si="3"/>
        <v>4.3</v>
      </c>
      <c r="J47" s="184">
        <f t="shared" si="3"/>
        <v>0.595</v>
      </c>
      <c r="K47" s="184">
        <f t="shared" si="3"/>
        <v>3.5100000000000002</v>
      </c>
      <c r="L47" s="184">
        <f t="shared" si="3"/>
        <v>2.6633333333333336</v>
      </c>
      <c r="M47" s="185">
        <f t="shared" si="3"/>
        <v>2.475</v>
      </c>
    </row>
    <row r="48" spans="2:13" ht="19.5" customHeight="1">
      <c r="B48" s="63" t="s">
        <v>89</v>
      </c>
      <c r="C48" s="193">
        <f t="shared" si="3"/>
        <v>62.2394677632773</v>
      </c>
      <c r="D48" s="178">
        <f t="shared" si="3"/>
        <v>7084.279382834098</v>
      </c>
      <c r="E48" s="258"/>
      <c r="F48" s="179">
        <f t="shared" si="3"/>
        <v>2909.2717682670063</v>
      </c>
      <c r="G48" s="113">
        <f t="shared" si="3"/>
        <v>4.79</v>
      </c>
      <c r="H48" s="197">
        <f t="shared" si="3"/>
        <v>2.46</v>
      </c>
      <c r="I48" s="113">
        <f t="shared" si="3"/>
        <v>4.28</v>
      </c>
      <c r="J48" s="120">
        <f t="shared" si="3"/>
        <v>0.9075</v>
      </c>
      <c r="K48" s="120">
        <f t="shared" si="3"/>
        <v>8.093333333333334</v>
      </c>
      <c r="L48" s="120">
        <f t="shared" si="3"/>
        <v>5.090000000000001</v>
      </c>
      <c r="M48" s="180">
        <f t="shared" si="3"/>
        <v>3.1825</v>
      </c>
    </row>
    <row r="49" spans="2:13" ht="19.5" customHeight="1">
      <c r="B49" s="63" t="s">
        <v>87</v>
      </c>
      <c r="C49" s="192">
        <f t="shared" si="3"/>
        <v>82.64434189394261</v>
      </c>
      <c r="D49" s="178">
        <f t="shared" si="3"/>
        <v>7517.534410089167</v>
      </c>
      <c r="E49" s="258"/>
      <c r="F49" s="179">
        <f t="shared" si="3"/>
        <v>4021.0318112226255</v>
      </c>
      <c r="G49" s="113">
        <f t="shared" si="3"/>
        <v>4.971666666666667</v>
      </c>
      <c r="H49" s="197">
        <f t="shared" si="3"/>
        <v>2.22</v>
      </c>
      <c r="I49" s="113">
        <f t="shared" si="3"/>
        <v>4.25</v>
      </c>
      <c r="J49" s="120">
        <f t="shared" si="3"/>
        <v>0.435</v>
      </c>
      <c r="K49" s="120">
        <f t="shared" si="3"/>
        <v>1.7533333333333332</v>
      </c>
      <c r="L49" s="120">
        <f t="shared" si="3"/>
        <v>3.1</v>
      </c>
      <c r="M49" s="180">
        <f t="shared" si="3"/>
        <v>5.2524999999999995</v>
      </c>
    </row>
    <row r="50" spans="2:13" s="65" customFormat="1" ht="19.5" thickBot="1">
      <c r="B50" s="71" t="s">
        <v>17</v>
      </c>
      <c r="C50" s="187">
        <f>AVERAGE(C45:C49)</f>
        <v>75.29953353762804</v>
      </c>
      <c r="D50" s="194">
        <f aca="true" t="shared" si="4" ref="D50:M50">AVERAGE(D45:D49)</f>
        <v>7424.216488952816</v>
      </c>
      <c r="E50" s="259"/>
      <c r="F50" s="122">
        <f t="shared" si="4"/>
        <v>3474.481492754587</v>
      </c>
      <c r="G50" s="189">
        <f t="shared" si="4"/>
        <v>4.712666666666666</v>
      </c>
      <c r="H50" s="198">
        <f t="shared" si="4"/>
        <v>2.3320000000000003</v>
      </c>
      <c r="I50" s="189">
        <f t="shared" si="4"/>
        <v>4.3260000000000005</v>
      </c>
      <c r="J50" s="187">
        <f t="shared" si="4"/>
        <v>0.7939999999999998</v>
      </c>
      <c r="K50" s="187">
        <f t="shared" si="4"/>
        <v>5.591</v>
      </c>
      <c r="L50" s="187">
        <f t="shared" si="4"/>
        <v>3.151333333333334</v>
      </c>
      <c r="M50" s="190">
        <f t="shared" si="4"/>
        <v>3.7340000000000004</v>
      </c>
    </row>
  </sheetData>
  <sheetProtection/>
  <mergeCells count="8">
    <mergeCell ref="B42:M42"/>
    <mergeCell ref="B32:M32"/>
    <mergeCell ref="C4:E4"/>
    <mergeCell ref="F4:H4"/>
    <mergeCell ref="I4:K4"/>
    <mergeCell ref="B4:B5"/>
    <mergeCell ref="B12:M12"/>
    <mergeCell ref="B22:M2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39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3.28125" style="10" customWidth="1"/>
    <col min="2" max="2" width="22.8515625" style="10" customWidth="1"/>
    <col min="3" max="3" width="7.8515625" style="10" customWidth="1"/>
    <col min="4" max="4" width="6.28125" style="10" customWidth="1"/>
    <col min="5" max="5" width="7.7109375" style="10" customWidth="1"/>
    <col min="6" max="20" width="6.7109375" style="10" customWidth="1"/>
    <col min="21" max="16384" width="9.140625" style="10" customWidth="1"/>
  </cols>
  <sheetData>
    <row r="1" ht="24.75" customHeight="1"/>
    <row r="2" spans="2:20" s="78" customFormat="1" ht="24" customHeight="1">
      <c r="B2" s="206" t="s">
        <v>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8"/>
    </row>
    <row r="3" spans="2:20" s="78" customFormat="1" ht="24.75" customHeight="1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Q3" s="156"/>
      <c r="R3" s="156"/>
      <c r="S3" s="156"/>
      <c r="T3" s="156"/>
    </row>
    <row r="4" spans="2:20" s="78" customFormat="1" ht="24.75" customHeight="1">
      <c r="B4" s="157" t="s">
        <v>1</v>
      </c>
      <c r="D4" s="158" t="s">
        <v>32</v>
      </c>
      <c r="E4" s="158"/>
      <c r="F4" s="156"/>
      <c r="G4" s="156"/>
      <c r="H4" s="156"/>
      <c r="I4" s="156"/>
      <c r="J4" s="156"/>
      <c r="K4" s="156"/>
      <c r="L4" s="156"/>
      <c r="Q4" s="156"/>
      <c r="R4" s="156"/>
      <c r="S4" s="156"/>
      <c r="T4" s="156"/>
    </row>
    <row r="5" spans="2:20" s="78" customFormat="1" ht="24.75" customHeight="1">
      <c r="B5" s="78" t="s">
        <v>2</v>
      </c>
      <c r="D5" s="159" t="s">
        <v>33</v>
      </c>
      <c r="E5" s="159"/>
      <c r="F5" s="156"/>
      <c r="G5" s="156"/>
      <c r="H5" s="156"/>
      <c r="I5" s="156"/>
      <c r="J5" s="156"/>
      <c r="K5" s="156"/>
      <c r="L5" s="156"/>
      <c r="Q5" s="156"/>
      <c r="R5" s="156"/>
      <c r="S5" s="156"/>
      <c r="T5" s="156"/>
    </row>
    <row r="6" spans="2:20" s="78" customFormat="1" ht="24.75" customHeight="1">
      <c r="B6" s="157" t="s">
        <v>3</v>
      </c>
      <c r="C6" s="157"/>
      <c r="D6" s="157"/>
      <c r="E6" s="157"/>
      <c r="F6" s="160"/>
      <c r="G6" s="160"/>
      <c r="J6" s="156"/>
      <c r="K6" s="156"/>
      <c r="L6" s="156"/>
      <c r="M6" s="78" t="s">
        <v>148</v>
      </c>
      <c r="Q6" s="209"/>
      <c r="R6" s="209"/>
      <c r="S6" s="209"/>
      <c r="T6" s="156"/>
    </row>
    <row r="7" spans="2:20" s="78" customFormat="1" ht="24.75" customHeight="1">
      <c r="B7" s="78" t="s">
        <v>4</v>
      </c>
      <c r="C7" s="161"/>
      <c r="D7" s="159" t="s">
        <v>178</v>
      </c>
      <c r="E7" s="159"/>
      <c r="F7" s="156"/>
      <c r="G7" s="156"/>
      <c r="J7" s="156"/>
      <c r="K7" s="156"/>
      <c r="L7" s="156"/>
      <c r="Q7" s="156"/>
      <c r="R7" s="156"/>
      <c r="S7" s="156"/>
      <c r="T7" s="156"/>
    </row>
    <row r="8" spans="11:20" s="78" customFormat="1" ht="24.75" customHeight="1">
      <c r="K8" s="156"/>
      <c r="L8" s="156"/>
      <c r="Q8" s="156"/>
      <c r="R8" s="156"/>
      <c r="S8" s="156"/>
      <c r="T8" s="156"/>
    </row>
    <row r="9" spans="2:20" ht="27.75" customHeight="1">
      <c r="B9" s="210" t="s">
        <v>61</v>
      </c>
      <c r="C9" s="211" t="s">
        <v>9</v>
      </c>
      <c r="D9" s="210" t="s">
        <v>10</v>
      </c>
      <c r="E9" s="212" t="s">
        <v>5</v>
      </c>
      <c r="F9" s="213"/>
      <c r="G9" s="213"/>
      <c r="H9" s="214"/>
      <c r="I9" s="215" t="s">
        <v>6</v>
      </c>
      <c r="J9" s="215"/>
      <c r="K9" s="215"/>
      <c r="L9" s="215"/>
      <c r="M9" s="215" t="s">
        <v>7</v>
      </c>
      <c r="N9" s="215"/>
      <c r="O9" s="215"/>
      <c r="P9" s="211" t="s">
        <v>8</v>
      </c>
      <c r="Q9" s="211"/>
      <c r="R9" s="211"/>
      <c r="S9" s="211"/>
      <c r="T9" s="216" t="s">
        <v>151</v>
      </c>
    </row>
    <row r="10" spans="2:20" s="12" customFormat="1" ht="119.25" customHeight="1">
      <c r="B10" s="210"/>
      <c r="C10" s="211"/>
      <c r="D10" s="210"/>
      <c r="E10" s="13" t="s">
        <v>19</v>
      </c>
      <c r="F10" s="13" t="s">
        <v>11</v>
      </c>
      <c r="G10" s="13" t="s">
        <v>44</v>
      </c>
      <c r="H10" s="13" t="s">
        <v>45</v>
      </c>
      <c r="I10" s="14" t="s">
        <v>12</v>
      </c>
      <c r="J10" s="13" t="s">
        <v>46</v>
      </c>
      <c r="K10" s="13" t="s">
        <v>47</v>
      </c>
      <c r="L10" s="13" t="s">
        <v>48</v>
      </c>
      <c r="M10" s="13" t="s">
        <v>49</v>
      </c>
      <c r="N10" s="13" t="s">
        <v>50</v>
      </c>
      <c r="O10" s="13" t="s">
        <v>51</v>
      </c>
      <c r="P10" s="14" t="s">
        <v>13</v>
      </c>
      <c r="Q10" s="14" t="s">
        <v>14</v>
      </c>
      <c r="R10" s="14" t="s">
        <v>15</v>
      </c>
      <c r="S10" s="15" t="s">
        <v>16</v>
      </c>
      <c r="T10" s="217"/>
    </row>
    <row r="11" spans="2:20" ht="18" customHeight="1">
      <c r="B11" s="16" t="s">
        <v>34</v>
      </c>
      <c r="C11" s="17"/>
      <c r="D11" s="18">
        <v>1</v>
      </c>
      <c r="E11" s="24">
        <f>AVERAGE('1LP PC'!E11,'1LP PR'!E11,'1LP FE '!E11)</f>
        <v>108.72222222222223</v>
      </c>
      <c r="F11" s="19">
        <f>AVERAGE('1LP PC'!F11,'1LP PR'!F11,'1LP FE '!F11)</f>
        <v>93.85444444444444</v>
      </c>
      <c r="G11" s="19">
        <f>AVERAGE('1LP PC'!G11,'1LP PR'!G11,'1LP FE '!G11)</f>
        <v>3.7733333333333334</v>
      </c>
      <c r="H11" s="19">
        <f>AVERAGE('1LP PC'!H11,'1LP PR'!H11,'1LP FE '!H11)</f>
        <v>4.0200000000000005</v>
      </c>
      <c r="I11" s="19">
        <f>AVERAGE('1LP PC'!I11,'1LP PR'!I11,'1LP FE '!I11)</f>
        <v>75.05555555555554</v>
      </c>
      <c r="J11" s="19">
        <f>AVERAGE('1LP PC'!J11,'1LP PR'!J11,'1LP FE '!J11)</f>
        <v>4.326666666666667</v>
      </c>
      <c r="K11" s="19">
        <f>AVERAGE('1LP PC'!K11,'1LP PR'!K11,'1LP FE '!K11)</f>
        <v>3.1666666666666665</v>
      </c>
      <c r="L11" s="19">
        <f>AVERAGE('1LP PC'!L11,'1LP PR'!L11,'1LP FE '!L11)</f>
        <v>3.8333333333333335</v>
      </c>
      <c r="M11" s="19">
        <f>AVERAGE('1LP PC'!M11,'1LP PR'!M11,'1LP FE '!M11)</f>
        <v>4.6000000000000005</v>
      </c>
      <c r="N11" s="19">
        <f>AVERAGE('1LP PC'!N11,'1LP PR'!N11,'1LP FE '!N11)</f>
        <v>4.333333333333333</v>
      </c>
      <c r="O11" s="19">
        <f>AVERAGE('1LP PC'!O11,'1LP PR'!O11,'1LP FE '!O11)</f>
        <v>3.766666666666667</v>
      </c>
      <c r="P11" s="20">
        <f>AVERAGE('1LP PC'!P11,'1LP PR'!P11,'1LP FE '!P11)</f>
        <v>4.946666666666666</v>
      </c>
      <c r="Q11" s="20">
        <f>AVERAGE('1LP PC'!Q11,'1LP PR'!Q11,'1LP FE '!Q11)</f>
        <v>4.343333333333334</v>
      </c>
      <c r="R11" s="20">
        <f>AVERAGE('1LP PC'!R11,'1LP PR'!R11,'1LP FE '!R11)</f>
        <v>2.5966666666666662</v>
      </c>
      <c r="S11" s="20">
        <f>AVERAGE('1LP PC'!S11,'1LP PR'!S11,'1LP FE '!S11)</f>
        <v>7</v>
      </c>
      <c r="T11" s="19">
        <f>AVERAGE('1LP PC'!T11,'1LP PR'!T11,'1LP FE '!T11)</f>
        <v>3.7714285714285714</v>
      </c>
    </row>
    <row r="12" spans="2:20" ht="18" customHeight="1">
      <c r="B12" s="16" t="s">
        <v>35</v>
      </c>
      <c r="C12" s="17"/>
      <c r="D12" s="18">
        <v>2</v>
      </c>
      <c r="E12" s="24">
        <f>AVERAGE('1LP PC'!E12,'1LP PR'!E12,'1LP FE '!E12)</f>
        <v>106.72222222222223</v>
      </c>
      <c r="F12" s="19">
        <f>AVERAGE('1LP PC'!F12,'1LP PR'!F12,'1LP FE '!F12)</f>
        <v>104.58999999999999</v>
      </c>
      <c r="G12" s="19">
        <f>AVERAGE('1LP PC'!G12,'1LP PR'!G12,'1LP FE '!G12)</f>
        <v>3.6533333333333338</v>
      </c>
      <c r="H12" s="19">
        <f>AVERAGE('1LP PC'!H12,'1LP PR'!H12,'1LP FE '!H12)</f>
        <v>3.6533333333333338</v>
      </c>
      <c r="I12" s="19">
        <f>AVERAGE('1LP PC'!I12,'1LP PR'!I12,'1LP FE '!I12)</f>
        <v>57.666666666666664</v>
      </c>
      <c r="J12" s="19">
        <f>AVERAGE('1LP PC'!J12,'1LP PR'!J12,'1LP FE '!J12)</f>
        <v>3.74</v>
      </c>
      <c r="K12" s="19">
        <f>AVERAGE('1LP PC'!K12,'1LP PR'!K12,'1LP FE '!K12)</f>
        <v>3</v>
      </c>
      <c r="L12" s="19">
        <f>AVERAGE('1LP PC'!L12,'1LP PR'!L12,'1LP FE '!L12)</f>
        <v>3.9333333333333336</v>
      </c>
      <c r="M12" s="19">
        <f>AVERAGE('1LP PC'!M12,'1LP PR'!M12,'1LP FE '!M12)</f>
        <v>3.5</v>
      </c>
      <c r="N12" s="19">
        <f>AVERAGE('1LP PC'!N12,'1LP PR'!N12,'1LP FE '!N12)</f>
        <v>4.666666666666667</v>
      </c>
      <c r="O12" s="19">
        <f>AVERAGE('1LP PC'!O12,'1LP PR'!O12,'1LP FE '!O12)</f>
        <v>3.8333333333333335</v>
      </c>
      <c r="P12" s="20">
        <f>AVERAGE('1LP PC'!P12,'1LP PR'!P12,'1LP FE '!P12)</f>
        <v>5.066666666666666</v>
      </c>
      <c r="Q12" s="20">
        <f>AVERAGE('1LP PC'!Q12,'1LP PR'!Q12,'1LP FE '!Q12)</f>
        <v>4.403333333333333</v>
      </c>
      <c r="R12" s="20">
        <f>AVERAGE('1LP PC'!R12,'1LP PR'!R12,'1LP FE '!R12)</f>
        <v>2.5966666666666662</v>
      </c>
      <c r="S12" s="20">
        <f>AVERAGE('1LP PC'!S12,'1LP PR'!S12,'1LP FE '!S12)</f>
        <v>8.666666666666666</v>
      </c>
      <c r="T12" s="19">
        <f>AVERAGE('1LP PC'!T12,'1LP PR'!T12,'1LP FE '!T12)</f>
        <v>3.8357142857142854</v>
      </c>
    </row>
    <row r="13" spans="2:20" ht="18" customHeight="1">
      <c r="B13" s="16" t="s">
        <v>36</v>
      </c>
      <c r="C13" s="17"/>
      <c r="D13" s="18">
        <v>3</v>
      </c>
      <c r="E13" s="24">
        <f>AVERAGE('1LP PC'!E13,'1LP PR'!E13,'1LP FE '!E13)</f>
        <v>102.3888888888889</v>
      </c>
      <c r="F13" s="19">
        <f>AVERAGE('1LP PC'!F13,'1LP PR'!F13,'1LP FE '!F13)</f>
        <v>83.52333333333333</v>
      </c>
      <c r="G13" s="19">
        <f>AVERAGE('1LP PC'!G13,'1LP PR'!G13,'1LP FE '!G13)</f>
        <v>3.233333333333333</v>
      </c>
      <c r="H13" s="19">
        <f>AVERAGE('1LP PC'!H13,'1LP PR'!H13,'1LP FE '!H13)</f>
        <v>3.0666666666666664</v>
      </c>
      <c r="I13" s="19">
        <f>AVERAGE('1LP PC'!I13,'1LP PR'!I13,'1LP FE '!I13)</f>
        <v>57.133333333333326</v>
      </c>
      <c r="J13" s="19">
        <f>AVERAGE('1LP PC'!J13,'1LP PR'!J13,'1LP FE '!J13)</f>
        <v>3.8066666666666666</v>
      </c>
      <c r="K13" s="19">
        <f>AVERAGE('1LP PC'!K13,'1LP PR'!K13,'1LP FE '!K13)</f>
        <v>3.1666666666666665</v>
      </c>
      <c r="L13" s="19">
        <f>AVERAGE('1LP PC'!L13,'1LP PR'!L13,'1LP FE '!L13)</f>
        <v>4.1000000000000005</v>
      </c>
      <c r="M13" s="19">
        <f>AVERAGE('1LP PC'!M13,'1LP PR'!M13,'1LP FE '!M13)</f>
        <v>3.3333333333333335</v>
      </c>
      <c r="N13" s="19">
        <f>AVERAGE('1LP PC'!N13,'1LP PR'!N13,'1LP FE '!N13)</f>
        <v>4.666666666666667</v>
      </c>
      <c r="O13" s="19">
        <f>AVERAGE('1LP PC'!O13,'1LP PR'!O13,'1LP FE '!O13)</f>
        <v>3.6</v>
      </c>
      <c r="P13" s="20">
        <f>AVERAGE('1LP PC'!P13,'1LP PR'!P13,'1LP FE '!P13)</f>
        <v>4.363333333333333</v>
      </c>
      <c r="Q13" s="20">
        <f>AVERAGE('1LP PC'!Q13,'1LP PR'!Q13,'1LP FE '!Q13)</f>
        <v>4.316666666666666</v>
      </c>
      <c r="R13" s="20">
        <f>AVERAGE('1LP PC'!R13,'1LP PR'!R13,'1LP FE '!R13)</f>
        <v>2.4066666666666663</v>
      </c>
      <c r="S13" s="20">
        <f>AVERAGE('1LP PC'!S13,'1LP PR'!S13,'1LP FE '!S13)</f>
        <v>8.5</v>
      </c>
      <c r="T13" s="19">
        <f>AVERAGE('1LP PC'!T13,'1LP PR'!T13,'1LP FE '!T13)</f>
        <v>3.4785714285714286</v>
      </c>
    </row>
    <row r="14" spans="2:20" ht="18" customHeight="1">
      <c r="B14" s="16" t="s">
        <v>37</v>
      </c>
      <c r="C14" s="17"/>
      <c r="D14" s="18">
        <v>4</v>
      </c>
      <c r="E14" s="24">
        <f>AVERAGE('1LP PC'!E14,'1LP PR'!E14,'1LP FE '!E14)</f>
        <v>109.94444444444444</v>
      </c>
      <c r="F14" s="19">
        <f>AVERAGE('1LP PC'!F14,'1LP PR'!F14,'1LP FE '!F14)</f>
        <v>111.03222222222223</v>
      </c>
      <c r="G14" s="19">
        <f>AVERAGE('1LP PC'!G14,'1LP PR'!G14,'1LP FE '!G14)</f>
        <v>3.74</v>
      </c>
      <c r="H14" s="19">
        <f>AVERAGE('1LP PC'!H14,'1LP PR'!H14,'1LP FE '!H14)</f>
        <v>4.033333333333333</v>
      </c>
      <c r="I14" s="19">
        <f>AVERAGE('1LP PC'!I14,'1LP PR'!I14,'1LP FE '!I14)</f>
        <v>66.21111111111111</v>
      </c>
      <c r="J14" s="19">
        <f>AVERAGE('1LP PC'!J14,'1LP PR'!J14,'1LP FE '!J14)</f>
        <v>3.86</v>
      </c>
      <c r="K14" s="19">
        <f>AVERAGE('1LP PC'!K14,'1LP PR'!K14,'1LP FE '!K14)</f>
        <v>3</v>
      </c>
      <c r="L14" s="19">
        <f>AVERAGE('1LP PC'!L14,'1LP PR'!L14,'1LP FE '!L14)</f>
        <v>3.5</v>
      </c>
      <c r="M14" s="19">
        <f>AVERAGE('1LP PC'!M14,'1LP PR'!M14,'1LP FE '!M14)</f>
        <v>4.333333333333333</v>
      </c>
      <c r="N14" s="19">
        <f>AVERAGE('1LP PC'!N14,'1LP PR'!N14,'1LP FE '!N14)</f>
        <v>4.666666666666667</v>
      </c>
      <c r="O14" s="19">
        <f>AVERAGE('1LP PC'!O14,'1LP PR'!O14,'1LP FE '!O14)</f>
        <v>3.766666666666667</v>
      </c>
      <c r="P14" s="20">
        <f>AVERAGE('1LP PC'!P14,'1LP PR'!P14,'1LP FE '!P14)</f>
        <v>4.390000000000001</v>
      </c>
      <c r="Q14" s="20">
        <f>AVERAGE('1LP PC'!Q14,'1LP PR'!Q14,'1LP FE '!Q14)</f>
        <v>4.293333333333333</v>
      </c>
      <c r="R14" s="20">
        <f>AVERAGE('1LP PC'!R14,'1LP PR'!R14,'1LP FE '!R14)</f>
        <v>2.3566666666666665</v>
      </c>
      <c r="S14" s="20">
        <f>AVERAGE('1LP PC'!S14,'1LP PR'!S14,'1LP FE '!S14)</f>
        <v>6</v>
      </c>
      <c r="T14" s="19">
        <f>AVERAGE('1LP PC'!T14,'1LP PR'!T14,'1LP FE '!T14)</f>
        <v>3.5357142857142856</v>
      </c>
    </row>
    <row r="15" spans="2:20" ht="18" customHeight="1">
      <c r="B15" s="16" t="s">
        <v>38</v>
      </c>
      <c r="C15" s="17"/>
      <c r="D15" s="18">
        <v>5</v>
      </c>
      <c r="E15" s="24">
        <f>AVERAGE('1LP PC'!E15,'1LP PR'!E15,'1LP FE '!E15)</f>
        <v>105</v>
      </c>
      <c r="F15" s="19">
        <f>AVERAGE('1LP PC'!F15,'1LP PR'!F15,'1LP FE '!F15)</f>
        <v>88.79</v>
      </c>
      <c r="G15" s="19">
        <f>AVERAGE('1LP PC'!G15,'1LP PR'!G15,'1LP FE '!G15)</f>
        <v>3.6916666666666664</v>
      </c>
      <c r="H15" s="19">
        <f>AVERAGE('1LP PC'!H15,'1LP PR'!H15,'1LP FE '!H15)</f>
        <v>3.858333333333333</v>
      </c>
      <c r="I15" s="19">
        <f>AVERAGE('1LP PC'!I15,'1LP PR'!I15,'1LP FE '!I15)</f>
        <v>61.20000000000001</v>
      </c>
      <c r="J15" s="19">
        <f>AVERAGE('1LP PC'!J15,'1LP PR'!J15,'1LP FE '!J15)</f>
        <v>3.775</v>
      </c>
      <c r="K15" s="19">
        <f>AVERAGE('1LP PC'!K15,'1LP PR'!K15,'1LP FE '!K15)</f>
        <v>3.1666666666666665</v>
      </c>
      <c r="L15" s="19">
        <f>AVERAGE('1LP PC'!L15,'1LP PR'!L15,'1LP FE '!L15)</f>
        <v>3.4333333333333336</v>
      </c>
      <c r="M15" s="19">
        <f>AVERAGE('1LP PC'!M15,'1LP PR'!M15,'1LP FE '!M15)</f>
        <v>3.5</v>
      </c>
      <c r="N15" s="19">
        <f>AVERAGE('1LP PC'!N15,'1LP PR'!N15,'1LP FE '!N15)</f>
        <v>4</v>
      </c>
      <c r="O15" s="19">
        <f>AVERAGE('1LP PC'!O15,'1LP PR'!O15,'1LP FE '!O15)</f>
        <v>3.1666666666666665</v>
      </c>
      <c r="P15" s="20">
        <f>AVERAGE('1LP PC'!P15,'1LP PR'!P15,'1LP FE '!P15)</f>
        <v>4.69</v>
      </c>
      <c r="Q15" s="20">
        <f>AVERAGE('1LP PC'!Q15,'1LP PR'!Q15,'1LP FE '!Q15)</f>
        <v>4.31</v>
      </c>
      <c r="R15" s="20">
        <f>AVERAGE('1LP PC'!R15,'1LP PR'!R15,'1LP FE '!R15)</f>
        <v>2.396666666666667</v>
      </c>
      <c r="S15" s="20">
        <f>AVERAGE('1LP PC'!S15,'1LP PR'!S15,'1LP FE '!S15)</f>
        <v>6.833333333333333</v>
      </c>
      <c r="T15" s="19">
        <f>AVERAGE('1LP PC'!T15,'1LP PR'!T15,'1LP FE '!T15)</f>
        <v>3.275</v>
      </c>
    </row>
    <row r="16" spans="2:20" ht="18" customHeight="1">
      <c r="B16" s="16" t="s">
        <v>39</v>
      </c>
      <c r="C16" s="17"/>
      <c r="D16" s="18">
        <v>6</v>
      </c>
      <c r="E16" s="24">
        <f>AVERAGE('1LP PC'!E16,'1LP PR'!E16,'1LP FE '!E16)</f>
        <v>106.5</v>
      </c>
      <c r="F16" s="19">
        <f>AVERAGE('1LP PC'!F16,'1LP PR'!F16,'1LP FE '!F16)</f>
        <v>102.02111111111111</v>
      </c>
      <c r="G16" s="19">
        <f>AVERAGE('1LP PC'!G16,'1LP PR'!G16,'1LP FE '!G16)</f>
        <v>3.4</v>
      </c>
      <c r="H16" s="19">
        <f>AVERAGE('1LP PC'!H16,'1LP PR'!H16,'1LP FE '!H16)</f>
        <v>3.3533333333333335</v>
      </c>
      <c r="I16" s="19">
        <f>AVERAGE('1LP PC'!I16,'1LP PR'!I16,'1LP FE '!I16)</f>
        <v>57.38888888888889</v>
      </c>
      <c r="J16" s="19">
        <f>AVERAGE('1LP PC'!J16,'1LP PR'!J16,'1LP FE '!J16)</f>
        <v>3.9066666666666663</v>
      </c>
      <c r="K16" s="19">
        <f>AVERAGE('1LP PC'!K16,'1LP PR'!K16,'1LP FE '!K16)</f>
        <v>3</v>
      </c>
      <c r="L16" s="19">
        <f>AVERAGE('1LP PC'!L16,'1LP PR'!L16,'1LP FE '!L16)</f>
        <v>3.8333333333333335</v>
      </c>
      <c r="M16" s="19">
        <f>AVERAGE('1LP PC'!M16,'1LP PR'!M16,'1LP FE '!M16)</f>
        <v>3.266666666666667</v>
      </c>
      <c r="N16" s="19">
        <f>AVERAGE('1LP PC'!N16,'1LP PR'!N16,'1LP FE '!N16)</f>
        <v>4.666666666666667</v>
      </c>
      <c r="O16" s="19">
        <f>AVERAGE('1LP PC'!O16,'1LP PR'!O16,'1LP FE '!O16)</f>
        <v>3.233333333333333</v>
      </c>
      <c r="P16" s="20">
        <f>AVERAGE('1LP PC'!P16,'1LP PR'!P16,'1LP FE '!P16)</f>
        <v>4.933333333333334</v>
      </c>
      <c r="Q16" s="20">
        <f>AVERAGE('1LP PC'!Q16,'1LP PR'!Q16,'1LP FE '!Q16)</f>
        <v>4.326666666666667</v>
      </c>
      <c r="R16" s="20">
        <f>AVERAGE('1LP PC'!R16,'1LP PR'!R16,'1LP FE '!R16)</f>
        <v>2.53</v>
      </c>
      <c r="S16" s="20">
        <f>AVERAGE('1LP PC'!S16,'1LP PR'!S16,'1LP FE '!S16)</f>
        <v>6.666666666666667</v>
      </c>
      <c r="T16" s="19">
        <f>AVERAGE('1LP PC'!T16,'1LP PR'!T16,'1LP FE '!T16)</f>
        <v>3.4214285714285717</v>
      </c>
    </row>
    <row r="17" spans="2:20" ht="18" customHeight="1">
      <c r="B17" s="16" t="s">
        <v>40</v>
      </c>
      <c r="C17" s="17"/>
      <c r="D17" s="18">
        <v>7</v>
      </c>
      <c r="E17" s="24">
        <f>AVERAGE('1LP PC'!E17,'1LP PR'!E17,'1LP FE '!E17)</f>
        <v>108.44444444444444</v>
      </c>
      <c r="F17" s="19">
        <f>AVERAGE('1LP PC'!F17,'1LP PR'!F17,'1LP FE '!F17)</f>
        <v>97.32222222222221</v>
      </c>
      <c r="G17" s="19">
        <f>AVERAGE('1LP PC'!G17,'1LP PR'!G17,'1LP FE '!G17)</f>
        <v>4.08</v>
      </c>
      <c r="H17" s="19">
        <f>AVERAGE('1LP PC'!H17,'1LP PR'!H17,'1LP FE '!H17)</f>
        <v>4.446666666666666</v>
      </c>
      <c r="I17" s="19">
        <f>AVERAGE('1LP PC'!I17,'1LP PR'!I17,'1LP FE '!I17)</f>
        <v>61.28888888888889</v>
      </c>
      <c r="J17" s="19">
        <f>AVERAGE('1LP PC'!J17,'1LP PR'!J17,'1LP FE '!J17)</f>
        <v>3.8266666666666667</v>
      </c>
      <c r="K17" s="19">
        <f>AVERAGE('1LP PC'!K17,'1LP PR'!K17,'1LP FE '!K17)</f>
        <v>3</v>
      </c>
      <c r="L17" s="19">
        <f>AVERAGE('1LP PC'!L17,'1LP PR'!L17,'1LP FE '!L17)</f>
        <v>4.166666666666667</v>
      </c>
      <c r="M17" s="19">
        <f>AVERAGE('1LP PC'!M17,'1LP PR'!M17,'1LP FE '!M17)</f>
        <v>4.166666666666667</v>
      </c>
      <c r="N17" s="19">
        <f>AVERAGE('1LP PC'!N17,'1LP PR'!N17,'1LP FE '!N17)</f>
        <v>4.666666666666667</v>
      </c>
      <c r="O17" s="19">
        <f>AVERAGE('1LP PC'!O17,'1LP PR'!O17,'1LP FE '!O17)</f>
        <v>3.8333333333333335</v>
      </c>
      <c r="P17" s="20">
        <f>AVERAGE('1LP PC'!P17,'1LP PR'!P17,'1LP FE '!P17)</f>
        <v>4.656666666666666</v>
      </c>
      <c r="Q17" s="20">
        <f>AVERAGE('1LP PC'!Q17,'1LP PR'!Q17,'1LP FE '!Q17)</f>
        <v>4.35</v>
      </c>
      <c r="R17" s="20">
        <f>AVERAGE('1LP PC'!R17,'1LP PR'!R17,'1LP FE '!R17)</f>
        <v>2.3833333333333333</v>
      </c>
      <c r="S17" s="20">
        <f>AVERAGE('1LP PC'!S17,'1LP PR'!S17,'1LP FE '!S17)</f>
        <v>7</v>
      </c>
      <c r="T17" s="19">
        <f>AVERAGE('1LP PC'!T17,'1LP PR'!T17,'1LP FE '!T17)</f>
        <v>4.342857142857143</v>
      </c>
    </row>
    <row r="18" spans="2:20" ht="18" customHeight="1">
      <c r="B18" s="16" t="s">
        <v>41</v>
      </c>
      <c r="C18" s="17"/>
      <c r="D18" s="18">
        <v>8</v>
      </c>
      <c r="E18" s="24">
        <f>AVERAGE('1LP PC'!E18,'1LP PR'!E18,'1LP FE '!E18)</f>
        <v>104.27777777777777</v>
      </c>
      <c r="F18" s="19">
        <f>AVERAGE('1LP PC'!F18,'1LP PR'!F18,'1LP FE '!F18)</f>
        <v>104.63444444444445</v>
      </c>
      <c r="G18" s="19">
        <f>AVERAGE('1LP PC'!G18,'1LP PR'!G18,'1LP FE '!G18)</f>
        <v>3.6</v>
      </c>
      <c r="H18" s="19">
        <f>AVERAGE('1LP PC'!H18,'1LP PR'!H18,'1LP FE '!H18)</f>
        <v>4.133333333333334</v>
      </c>
      <c r="I18" s="19">
        <f>AVERAGE('1LP PC'!I18,'1LP PR'!I18,'1LP FE '!I18)</f>
        <v>63.366666666666674</v>
      </c>
      <c r="J18" s="19">
        <f>AVERAGE('1LP PC'!J18,'1LP PR'!J18,'1LP FE '!J18)</f>
        <v>3.5400000000000005</v>
      </c>
      <c r="K18" s="19">
        <f>AVERAGE('1LP PC'!K18,'1LP PR'!K18,'1LP FE '!K18)</f>
        <v>3</v>
      </c>
      <c r="L18" s="19">
        <f>AVERAGE('1LP PC'!L18,'1LP PR'!L18,'1LP FE '!L18)</f>
        <v>3.3333333333333335</v>
      </c>
      <c r="M18" s="19">
        <f>AVERAGE('1LP PC'!M18,'1LP PR'!M18,'1LP FE '!M18)</f>
        <v>4.433333333333334</v>
      </c>
      <c r="N18" s="19">
        <f>AVERAGE('1LP PC'!N18,'1LP PR'!N18,'1LP FE '!N18)</f>
        <v>4.666666666666667</v>
      </c>
      <c r="O18" s="19">
        <f>AVERAGE('1LP PC'!O18,'1LP PR'!O18,'1LP FE '!O18)</f>
        <v>2.8333333333333335</v>
      </c>
      <c r="P18" s="20">
        <f>AVERAGE('1LP PC'!P18,'1LP PR'!P18,'1LP FE '!P18)</f>
        <v>4.596666666666667</v>
      </c>
      <c r="Q18" s="20">
        <f>AVERAGE('1LP PC'!Q18,'1LP PR'!Q18,'1LP FE '!Q18)</f>
        <v>4.3500000000000005</v>
      </c>
      <c r="R18" s="20">
        <f>AVERAGE('1LP PC'!R18,'1LP PR'!R18,'1LP FE '!R18)</f>
        <v>2.4133333333333336</v>
      </c>
      <c r="S18" s="20">
        <f>AVERAGE('1LP PC'!S18,'1LP PR'!S18,'1LP FE '!S18)</f>
        <v>11.166666666666666</v>
      </c>
      <c r="T18" s="19">
        <f>AVERAGE('1LP PC'!T18,'1LP PR'!T18,'1LP FE '!T18)</f>
        <v>3.407142857142857</v>
      </c>
    </row>
    <row r="19" spans="2:20" ht="18" customHeight="1">
      <c r="B19" s="16" t="s">
        <v>42</v>
      </c>
      <c r="C19" s="17"/>
      <c r="D19" s="18">
        <v>9</v>
      </c>
      <c r="E19" s="24">
        <f>AVERAGE('1LP PC'!E19,'1LP PR'!E19,'1LP FE '!E19)</f>
        <v>108.1111111111111</v>
      </c>
      <c r="F19" s="19">
        <f>AVERAGE('1LP PC'!F19,'1LP PR'!F19,'1LP FE '!F19)</f>
        <v>98.57777777777778</v>
      </c>
      <c r="G19" s="19">
        <f>AVERAGE('1LP PC'!G19,'1LP PR'!G19,'1LP FE '!G19)</f>
        <v>2.8000000000000003</v>
      </c>
      <c r="H19" s="19">
        <f>AVERAGE('1LP PC'!H19,'1LP PR'!H19,'1LP FE '!H19)</f>
        <v>2.9333333333333336</v>
      </c>
      <c r="I19" s="19">
        <f>AVERAGE('1LP PC'!I19,'1LP PR'!I19,'1LP FE '!I19)</f>
        <v>54.155555555555544</v>
      </c>
      <c r="J19" s="19">
        <f>AVERAGE('1LP PC'!J19,'1LP PR'!J19,'1LP FE '!J19)</f>
        <v>4.08</v>
      </c>
      <c r="K19" s="19">
        <f>AVERAGE('1LP PC'!K19,'1LP PR'!K19,'1LP FE '!K19)</f>
        <v>2.8333333333333335</v>
      </c>
      <c r="L19" s="19">
        <f>AVERAGE('1LP PC'!L19,'1LP PR'!L19,'1LP FE '!L19)</f>
        <v>2.8333333333333335</v>
      </c>
      <c r="M19" s="19">
        <f>AVERAGE('1LP PC'!M19,'1LP PR'!M19,'1LP FE '!M19)</f>
        <v>3.5</v>
      </c>
      <c r="N19" s="19">
        <f>AVERAGE('1LP PC'!N19,'1LP PR'!N19,'1LP FE '!N19)</f>
        <v>4.333333333333333</v>
      </c>
      <c r="O19" s="19">
        <f>AVERAGE('1LP PC'!O19,'1LP PR'!O19,'1LP FE '!O19)</f>
        <v>4</v>
      </c>
      <c r="P19" s="20">
        <f>AVERAGE('1LP PC'!P19,'1LP PR'!P19,'1LP FE '!P19)</f>
        <v>4.59</v>
      </c>
      <c r="Q19" s="20">
        <f>AVERAGE('1LP PC'!Q19,'1LP PR'!Q19,'1LP FE '!Q19)</f>
        <v>4.283333333333334</v>
      </c>
      <c r="R19" s="20">
        <f>AVERAGE('1LP PC'!R19,'1LP PR'!R19,'1LP FE '!R19)</f>
        <v>2.4233333333333333</v>
      </c>
      <c r="S19" s="20">
        <f>AVERAGE('1LP PC'!S19,'1LP PR'!S19,'1LP FE '!S19)</f>
        <v>5.5</v>
      </c>
      <c r="T19" s="19">
        <f>AVERAGE('1LP PC'!T19,'1LP PR'!T19,'1LP FE '!T19)</f>
        <v>3.142857142857143</v>
      </c>
    </row>
    <row r="20" spans="2:20" ht="18" customHeight="1">
      <c r="B20" s="16" t="s">
        <v>43</v>
      </c>
      <c r="C20" s="17"/>
      <c r="D20" s="18">
        <v>10</v>
      </c>
      <c r="E20" s="24">
        <f>AVERAGE('1LP PC'!E20,'1LP PR'!E20,'1LP FE '!E20)</f>
        <v>103.27777777777777</v>
      </c>
      <c r="F20" s="19">
        <f>AVERAGE('1LP PC'!F20,'1LP PR'!F20,'1LP FE '!F20)</f>
        <v>81.99888888888889</v>
      </c>
      <c r="G20" s="19">
        <f>AVERAGE('1LP PC'!G20,'1LP PR'!G20,'1LP FE '!G20)</f>
        <v>2.966666666666667</v>
      </c>
      <c r="H20" s="19">
        <f>AVERAGE('1LP PC'!H20,'1LP PR'!H20,'1LP FE '!H20)</f>
        <v>3.1</v>
      </c>
      <c r="I20" s="19">
        <f>AVERAGE('1LP PC'!I20,'1LP PR'!I20,'1LP FE '!I20)</f>
        <v>55.69999999999999</v>
      </c>
      <c r="J20" s="19">
        <f>AVERAGE('1LP PC'!J20,'1LP PR'!J20,'1LP FE '!J20)</f>
        <v>4.033333333333333</v>
      </c>
      <c r="K20" s="19">
        <f>AVERAGE('1LP PC'!K20,'1LP PR'!K20,'1LP FE '!K20)</f>
        <v>3.1666666666666665</v>
      </c>
      <c r="L20" s="19">
        <f>AVERAGE('1LP PC'!L20,'1LP PR'!L20,'1LP FE '!L20)</f>
        <v>4.333333333333333</v>
      </c>
      <c r="M20" s="19">
        <f>AVERAGE('1LP PC'!M20,'1LP PR'!M20,'1LP FE '!M20)</f>
        <v>4</v>
      </c>
      <c r="N20" s="19">
        <f>AVERAGE('1LP PC'!N20,'1LP PR'!N20,'1LP FE '!N20)</f>
        <v>4.666666666666667</v>
      </c>
      <c r="O20" s="19">
        <f>AVERAGE('1LP PC'!O20,'1LP PR'!O20,'1LP FE '!O20)</f>
        <v>2.8333333333333335</v>
      </c>
      <c r="P20" s="20">
        <f>AVERAGE('1LP PC'!P20,'1LP PR'!P20,'1LP FE '!P20)</f>
        <v>4.323333333333333</v>
      </c>
      <c r="Q20" s="20">
        <f>AVERAGE('1LP PC'!Q20,'1LP PR'!Q20,'1LP FE '!Q20)</f>
        <v>4.3999999999999995</v>
      </c>
      <c r="R20" s="20">
        <f>AVERAGE('1LP PC'!R20,'1LP PR'!R20,'1LP FE '!R20)</f>
        <v>2.266666666666666</v>
      </c>
      <c r="S20" s="20">
        <f>AVERAGE('1LP PC'!S20,'1LP PR'!S20,'1LP FE '!S20)</f>
        <v>7.333333333333333</v>
      </c>
      <c r="T20" s="19">
        <f>AVERAGE('1LP PC'!T20,'1LP PR'!T20,'1LP FE '!T20)</f>
        <v>3.3499999999999996</v>
      </c>
    </row>
    <row r="21" spans="2:20" s="21" customFormat="1" ht="33.75" customHeight="1">
      <c r="B21" s="221" t="s">
        <v>17</v>
      </c>
      <c r="C21" s="222"/>
      <c r="D21" s="223"/>
      <c r="E21" s="26">
        <f>AVERAGE(E11:E20)</f>
        <v>106.33888888888889</v>
      </c>
      <c r="F21" s="22">
        <f>AVERAGE(F11:F20)</f>
        <v>96.63444444444445</v>
      </c>
      <c r="G21" s="22">
        <f aca="true" t="shared" si="0" ref="G21:T21">AVERAGE(G11:G20)</f>
        <v>3.4938333333333333</v>
      </c>
      <c r="H21" s="22">
        <f t="shared" si="0"/>
        <v>3.6598333333333337</v>
      </c>
      <c r="I21" s="22">
        <f t="shared" si="0"/>
        <v>60.91666666666665</v>
      </c>
      <c r="J21" s="22">
        <f t="shared" si="0"/>
        <v>3.8894999999999995</v>
      </c>
      <c r="K21" s="22">
        <f t="shared" si="0"/>
        <v>3.05</v>
      </c>
      <c r="L21" s="22">
        <f t="shared" si="0"/>
        <v>3.7300000000000004</v>
      </c>
      <c r="M21" s="22">
        <f t="shared" si="0"/>
        <v>3.863333333333334</v>
      </c>
      <c r="N21" s="22">
        <f t="shared" si="0"/>
        <v>4.533333333333333</v>
      </c>
      <c r="O21" s="22">
        <f t="shared" si="0"/>
        <v>3.486666666666667</v>
      </c>
      <c r="P21" s="23">
        <f t="shared" si="0"/>
        <v>4.655666666666667</v>
      </c>
      <c r="Q21" s="23">
        <f t="shared" si="0"/>
        <v>4.337666666666666</v>
      </c>
      <c r="R21" s="23">
        <f t="shared" si="0"/>
        <v>2.437</v>
      </c>
      <c r="S21" s="23">
        <f t="shared" si="0"/>
        <v>7.466666666666666</v>
      </c>
      <c r="T21" s="22">
        <f t="shared" si="0"/>
        <v>3.556071428571429</v>
      </c>
    </row>
    <row r="22" ht="15" customHeight="1"/>
    <row r="23" spans="2:24" ht="60.75" customHeight="1">
      <c r="B23" s="210" t="s">
        <v>61</v>
      </c>
      <c r="C23" s="211" t="s">
        <v>9</v>
      </c>
      <c r="D23" s="210" t="s">
        <v>10</v>
      </c>
      <c r="E23" s="224" t="s">
        <v>98</v>
      </c>
      <c r="F23" s="226" t="s">
        <v>20</v>
      </c>
      <c r="G23" s="210" t="s">
        <v>21</v>
      </c>
      <c r="H23" s="218" t="s">
        <v>18</v>
      </c>
      <c r="I23" s="219"/>
      <c r="J23" s="218" t="s">
        <v>152</v>
      </c>
      <c r="K23" s="220"/>
      <c r="L23" s="220"/>
      <c r="M23" s="220"/>
      <c r="N23" s="220"/>
      <c r="O23" s="220"/>
      <c r="P23" s="219"/>
      <c r="S23" s="5"/>
      <c r="T23" s="162"/>
      <c r="U23" s="162"/>
      <c r="V23" s="162"/>
      <c r="W23" s="162"/>
      <c r="X23" s="162"/>
    </row>
    <row r="24" spans="2:24" ht="55.5" customHeight="1">
      <c r="B24" s="210"/>
      <c r="C24" s="211"/>
      <c r="D24" s="210"/>
      <c r="E24" s="225"/>
      <c r="F24" s="227"/>
      <c r="G24" s="210"/>
      <c r="H24" s="13" t="s">
        <v>22</v>
      </c>
      <c r="I24" s="13" t="s">
        <v>23</v>
      </c>
      <c r="J24" s="13" t="s">
        <v>24</v>
      </c>
      <c r="K24" s="13" t="s">
        <v>25</v>
      </c>
      <c r="L24" s="13" t="s">
        <v>26</v>
      </c>
      <c r="M24" s="13" t="s">
        <v>27</v>
      </c>
      <c r="N24" s="13" t="s">
        <v>28</v>
      </c>
      <c r="O24" s="13" t="s">
        <v>29</v>
      </c>
      <c r="P24" s="11" t="s">
        <v>31</v>
      </c>
      <c r="T24" s="163"/>
      <c r="U24" s="162"/>
      <c r="V24" s="164"/>
      <c r="W24" s="164"/>
      <c r="X24" s="164"/>
    </row>
    <row r="25" spans="2:27" ht="15.75">
      <c r="B25" s="16" t="s">
        <v>34</v>
      </c>
      <c r="C25" s="17"/>
      <c r="D25" s="18">
        <v>1</v>
      </c>
      <c r="E25" s="46">
        <f aca="true" t="shared" si="1" ref="E25:E34">+F25*P11*10</f>
        <v>4341.366883040959</v>
      </c>
      <c r="F25" s="165">
        <f>AVERAGE('1LP PC'!F25,'1LP PR'!F25,'1LP FE '!F25)</f>
        <v>87.76348146309216</v>
      </c>
      <c r="G25" s="97">
        <f>AVERAGE('1LP PC'!G25,'1LP PR'!G25,'1LP FE '!G25)</f>
        <v>81.04115830205093</v>
      </c>
      <c r="H25" s="97">
        <f>AVERAGE('1LP PC'!H25,'1LP PR'!H25,'1LP FE '!H25)</f>
        <v>11.630075468057663</v>
      </c>
      <c r="I25" s="97">
        <f>AVERAGE('1LP PC'!I25,'1LP PR'!I25,'1LP FE '!I25)</f>
        <v>7.328766229891393</v>
      </c>
      <c r="J25" s="166">
        <f>AVERAGE('1LP PC'!J25,'1LP PR'!J25,'1LP FE '!J25)</f>
        <v>1.8799627109112897</v>
      </c>
      <c r="K25" s="166">
        <f>AVERAGE('1LP PC'!K25,'1LP PR'!K25,'1LP FE '!K25)</f>
        <v>1.8335716450056918</v>
      </c>
      <c r="L25" s="166">
        <f>AVERAGE('1LP PC'!L25,'1LP PR'!L25,'1LP FE '!L25)</f>
        <v>12.969890121542276</v>
      </c>
      <c r="M25" s="166">
        <f>AVERAGE('1LP PC'!M25,'1LP PR'!M25,'1LP FE '!M25)</f>
        <v>0.3333333333333333</v>
      </c>
      <c r="N25" s="166">
        <f>AVERAGE('1LP PC'!N25,'1LP PR'!N25,'1LP FE '!N25)</f>
        <v>7.140322444155085</v>
      </c>
      <c r="O25" s="166">
        <f>AVERAGE('1LP PC'!O25,'1LP PR'!O25,'1LP FE '!O25)</f>
        <v>4.777777777777778</v>
      </c>
      <c r="P25" s="166">
        <f>AVERAGE('1LP PC'!P25,'1LP PR'!P25,'1LP FE '!P25)</f>
        <v>0</v>
      </c>
      <c r="T25" s="163"/>
      <c r="U25" s="167"/>
      <c r="V25" s="168"/>
      <c r="W25" s="168"/>
      <c r="X25" s="168"/>
      <c r="Y25" s="99"/>
      <c r="Z25" s="99"/>
      <c r="AA25" s="99"/>
    </row>
    <row r="26" spans="2:27" ht="15.75">
      <c r="B26" s="16" t="s">
        <v>35</v>
      </c>
      <c r="C26" s="17"/>
      <c r="D26" s="18">
        <v>2</v>
      </c>
      <c r="E26" s="46">
        <f t="shared" si="1"/>
        <v>5348.887527022648</v>
      </c>
      <c r="F26" s="165">
        <f>AVERAGE('1LP PC'!F26,'1LP PR'!F26,'1LP FE '!F26)</f>
        <v>105.57014855965753</v>
      </c>
      <c r="G26" s="97">
        <f>AVERAGE('1LP PC'!G26,'1LP PR'!G26,'1LP FE '!G26)</f>
        <v>84.18260575083323</v>
      </c>
      <c r="H26" s="97">
        <f>AVERAGE('1LP PC'!H26,'1LP PR'!H26,'1LP FE '!H26)</f>
        <v>11.69396955095087</v>
      </c>
      <c r="I26" s="97">
        <f>AVERAGE('1LP PC'!I26,'1LP PR'!I26,'1LP FE '!I26)</f>
        <v>4.123424698215899</v>
      </c>
      <c r="J26" s="166">
        <f>AVERAGE('1LP PC'!J26,'1LP PR'!J26,'1LP FE '!J26)</f>
        <v>2.0363161819537656</v>
      </c>
      <c r="K26" s="166">
        <f>AVERAGE('1LP PC'!K26,'1LP PR'!K26,'1LP FE '!K26)</f>
        <v>0.9061542472247991</v>
      </c>
      <c r="L26" s="166">
        <f>AVERAGE('1LP PC'!L26,'1LP PR'!L26,'1LP FE '!L26)</f>
        <v>5.834973900074572</v>
      </c>
      <c r="M26" s="166">
        <f>AVERAGE('1LP PC'!M26,'1LP PR'!M26,'1LP FE '!M26)</f>
        <v>3.222222222222222</v>
      </c>
      <c r="N26" s="166">
        <f>AVERAGE('1LP PC'!N26,'1LP PR'!N26,'1LP FE '!N26)</f>
        <v>0.5378803704225743</v>
      </c>
      <c r="O26" s="166">
        <f>AVERAGE('1LP PC'!O26,'1LP PR'!O26,'1LP FE '!O26)</f>
        <v>2.7833333333333337</v>
      </c>
      <c r="P26" s="166">
        <f>AVERAGE('1LP PC'!P26,'1LP PR'!P26,'1LP FE '!P26)</f>
        <v>0.2888888888888889</v>
      </c>
      <c r="T26" s="163"/>
      <c r="U26" s="167"/>
      <c r="V26" s="168"/>
      <c r="W26" s="168"/>
      <c r="X26" s="168"/>
      <c r="Y26" s="99"/>
      <c r="Z26" s="99"/>
      <c r="AA26" s="99"/>
    </row>
    <row r="27" spans="2:27" ht="15.75">
      <c r="B27" s="16" t="s">
        <v>36</v>
      </c>
      <c r="C27" s="17"/>
      <c r="D27" s="18">
        <v>3</v>
      </c>
      <c r="E27" s="46">
        <f t="shared" si="1"/>
        <v>4141.438563157291</v>
      </c>
      <c r="F27" s="165">
        <f>AVERAGE('1LP PC'!F27,'1LP PR'!F27,'1LP FE '!F27)</f>
        <v>94.91455836112966</v>
      </c>
      <c r="G27" s="97">
        <f>AVERAGE('1LP PC'!G27,'1LP PR'!G27,'1LP FE '!G27)</f>
        <v>86.99506830311766</v>
      </c>
      <c r="H27" s="97">
        <f>AVERAGE('1LP PC'!H27,'1LP PR'!H27,'1LP FE '!H27)</f>
        <v>6.587260007831897</v>
      </c>
      <c r="I27" s="97">
        <f>AVERAGE('1LP PC'!I27,'1LP PR'!I27,'1LP FE '!I27)</f>
        <v>6.417671689050444</v>
      </c>
      <c r="J27" s="166">
        <f>AVERAGE('1LP PC'!J27,'1LP PR'!J27,'1LP FE '!J27)</f>
        <v>1.7411683047365207</v>
      </c>
      <c r="K27" s="166">
        <f>AVERAGE('1LP PC'!K27,'1LP PR'!K27,'1LP FE '!K27)</f>
        <v>1.4462268865567216</v>
      </c>
      <c r="L27" s="166">
        <f>AVERAGE('1LP PC'!L27,'1LP PR'!L27,'1LP FE '!L27)</f>
        <v>9.577627852740296</v>
      </c>
      <c r="M27" s="166">
        <f>AVERAGE('1LP PC'!M27,'1LP PR'!M27,'1LP FE '!M27)</f>
        <v>2</v>
      </c>
      <c r="N27" s="166">
        <f>AVERAGE('1LP PC'!N27,'1LP PR'!N27,'1LP FE '!N27)</f>
        <v>0.8888888888888888</v>
      </c>
      <c r="O27" s="166">
        <f>AVERAGE('1LP PC'!O27,'1LP PR'!O27,'1LP FE '!O27)</f>
        <v>1.7777777777777777</v>
      </c>
      <c r="P27" s="166">
        <f>AVERAGE('1LP PC'!P27,'1LP PR'!P27,'1LP FE '!P27)</f>
        <v>0</v>
      </c>
      <c r="T27" s="163"/>
      <c r="U27" s="167"/>
      <c r="V27" s="168"/>
      <c r="W27" s="168"/>
      <c r="X27" s="168"/>
      <c r="Y27" s="99"/>
      <c r="Z27" s="99"/>
      <c r="AA27" s="99"/>
    </row>
    <row r="28" spans="2:27" ht="15.75">
      <c r="B28" s="16" t="s">
        <v>37</v>
      </c>
      <c r="C28" s="17"/>
      <c r="D28" s="18">
        <v>4</v>
      </c>
      <c r="E28" s="46">
        <f t="shared" si="1"/>
        <v>3846.6927909069186</v>
      </c>
      <c r="F28" s="165">
        <f>AVERAGE('1LP PC'!F28,'1LP PR'!F28,'1LP FE '!F28)</f>
        <v>87.62398156963367</v>
      </c>
      <c r="G28" s="97">
        <f>AVERAGE('1LP PC'!G28,'1LP PR'!G28,'1LP FE '!G28)</f>
        <v>79.16556869708565</v>
      </c>
      <c r="H28" s="97">
        <f>AVERAGE('1LP PC'!H28,'1LP PR'!H28,'1LP FE '!H28)</f>
        <v>16.461714759898573</v>
      </c>
      <c r="I28" s="97">
        <f>AVERAGE('1LP PC'!I28,'1LP PR'!I28,'1LP FE '!I28)</f>
        <v>4.3727165430157875</v>
      </c>
      <c r="J28" s="166">
        <f>AVERAGE('1LP PC'!J28,'1LP PR'!J28,'1LP FE '!J28)</f>
        <v>7.94591873426825</v>
      </c>
      <c r="K28" s="166">
        <f>AVERAGE('1LP PC'!K28,'1LP PR'!K28,'1LP FE '!K28)</f>
        <v>1.6815280901719987</v>
      </c>
      <c r="L28" s="166">
        <f>AVERAGE('1LP PC'!L28,'1LP PR'!L28,'1LP FE '!L28)</f>
        <v>16.488888888888887</v>
      </c>
      <c r="M28" s="166">
        <f>AVERAGE('1LP PC'!M28,'1LP PR'!M28,'1LP FE '!M28)</f>
        <v>0.6509720864559575</v>
      </c>
      <c r="N28" s="166">
        <f>AVERAGE('1LP PC'!N28,'1LP PR'!N28,'1LP FE '!N28)</f>
        <v>0.8111111111111112</v>
      </c>
      <c r="O28" s="166">
        <f>AVERAGE('1LP PC'!O28,'1LP PR'!O28,'1LP FE '!O28)</f>
        <v>3.8911111111111105</v>
      </c>
      <c r="P28" s="166">
        <f>AVERAGE('1LP PC'!P28,'1LP PR'!P28,'1LP FE '!P28)</f>
        <v>1.777777777777778</v>
      </c>
      <c r="T28" s="163"/>
      <c r="U28" s="167"/>
      <c r="V28" s="168"/>
      <c r="W28" s="168"/>
      <c r="X28" s="168"/>
      <c r="Y28" s="99"/>
      <c r="Z28" s="99"/>
      <c r="AA28" s="99"/>
    </row>
    <row r="29" spans="2:27" ht="15.75">
      <c r="B29" s="16" t="s">
        <v>38</v>
      </c>
      <c r="C29" s="17"/>
      <c r="D29" s="18">
        <v>5</v>
      </c>
      <c r="E29" s="46">
        <f t="shared" si="1"/>
        <v>3940.831619581335</v>
      </c>
      <c r="F29" s="165">
        <f>AVERAGE('1LP PC'!F29,'1LP PR'!F29,'1LP FE '!F29)</f>
        <v>84.02626054544423</v>
      </c>
      <c r="G29" s="97">
        <f>AVERAGE('1LP PC'!G29,'1LP PR'!G29,'1LP FE '!G29)</f>
        <v>80.07874026691898</v>
      </c>
      <c r="H29" s="97">
        <f>AVERAGE('1LP PC'!H29,'1LP PR'!H29,'1LP FE '!H29)</f>
        <v>12.239749760222002</v>
      </c>
      <c r="I29" s="97">
        <f>AVERAGE('1LP PC'!I29,'1LP PR'!I29,'1LP FE '!I29)</f>
        <v>7.681509972859026</v>
      </c>
      <c r="J29" s="166">
        <f>AVERAGE('1LP PC'!J29,'1LP PR'!J29,'1LP FE '!J29)</f>
        <v>4.713683458377992</v>
      </c>
      <c r="K29" s="166">
        <f>AVERAGE('1LP PC'!K29,'1LP PR'!K29,'1LP FE '!K29)</f>
        <v>3.7108119604077623</v>
      </c>
      <c r="L29" s="166">
        <f>AVERAGE('1LP PC'!L29,'1LP PR'!L29,'1LP FE '!L29)</f>
        <v>9.9670239371204</v>
      </c>
      <c r="M29" s="166">
        <f>AVERAGE('1LP PC'!M29,'1LP PR'!M29,'1LP FE '!M29)</f>
        <v>1.7777777777777777</v>
      </c>
      <c r="N29" s="166">
        <f>AVERAGE('1LP PC'!N29,'1LP PR'!N29,'1LP FE '!N29)</f>
        <v>11.837826866824487</v>
      </c>
      <c r="O29" s="166">
        <f>AVERAGE('1LP PC'!O29,'1LP PR'!O29,'1LP FE '!O29)</f>
        <v>4.444444444444445</v>
      </c>
      <c r="P29" s="166">
        <f>AVERAGE('1LP PC'!P29,'1LP PR'!P29,'1LP FE '!P29)</f>
        <v>1.5</v>
      </c>
      <c r="T29" s="163"/>
      <c r="U29" s="167"/>
      <c r="V29" s="168"/>
      <c r="W29" s="168"/>
      <c r="X29" s="168"/>
      <c r="Y29" s="99"/>
      <c r="Z29" s="99"/>
      <c r="AA29" s="99"/>
    </row>
    <row r="30" spans="2:27" ht="15.75">
      <c r="B30" s="16" t="s">
        <v>39</v>
      </c>
      <c r="C30" s="17"/>
      <c r="D30" s="18">
        <v>6</v>
      </c>
      <c r="E30" s="46">
        <f t="shared" si="1"/>
        <v>4490.348809605888</v>
      </c>
      <c r="F30" s="165">
        <f>AVERAGE('1LP PC'!F30,'1LP PR'!F30,'1LP FE '!F30)</f>
        <v>91.02058397849773</v>
      </c>
      <c r="G30" s="97">
        <f>AVERAGE('1LP PC'!G30,'1LP PR'!G30,'1LP FE '!G30)</f>
        <v>82.56828034750829</v>
      </c>
      <c r="H30" s="97">
        <f>AVERAGE('1LP PC'!H30,'1LP PR'!H30,'1LP FE '!H30)</f>
        <v>11.065875252324131</v>
      </c>
      <c r="I30" s="97">
        <f>AVERAGE('1LP PC'!I30,'1LP PR'!I30,'1LP FE '!I30)</f>
        <v>6.365844400167582</v>
      </c>
      <c r="J30" s="166">
        <f>AVERAGE('1LP PC'!J30,'1LP PR'!J30,'1LP FE '!J30)</f>
        <v>3.0042771199018836</v>
      </c>
      <c r="K30" s="166">
        <f>AVERAGE('1LP PC'!K30,'1LP PR'!K30,'1LP FE '!K30)</f>
        <v>2.0770405013700697</v>
      </c>
      <c r="L30" s="166">
        <f>AVERAGE('1LP PC'!L30,'1LP PR'!L30,'1LP FE '!L30)</f>
        <v>8.42820712392832</v>
      </c>
      <c r="M30" s="166">
        <f>AVERAGE('1LP PC'!M30,'1LP PR'!M30,'1LP FE '!M30)</f>
        <v>2.445561139028476</v>
      </c>
      <c r="N30" s="166">
        <f>AVERAGE('1LP PC'!N30,'1LP PR'!N30,'1LP FE '!N30)</f>
        <v>0.7724637241672099</v>
      </c>
      <c r="O30" s="166">
        <f>AVERAGE('1LP PC'!O30,'1LP PR'!O30,'1LP FE '!O30)</f>
        <v>2.444444444444444</v>
      </c>
      <c r="P30" s="166">
        <f>AVERAGE('1LP PC'!P30,'1LP PR'!P30,'1LP FE '!P30)</f>
        <v>0.17777777777777778</v>
      </c>
      <c r="T30" s="163"/>
      <c r="U30" s="167"/>
      <c r="V30" s="168"/>
      <c r="W30" s="168"/>
      <c r="X30" s="168"/>
      <c r="Y30" s="99"/>
      <c r="Z30" s="99"/>
      <c r="AA30" s="99"/>
    </row>
    <row r="31" spans="2:27" ht="15.75">
      <c r="B31" s="16" t="s">
        <v>40</v>
      </c>
      <c r="C31" s="17"/>
      <c r="D31" s="18">
        <v>7</v>
      </c>
      <c r="E31" s="46">
        <f t="shared" si="1"/>
        <v>4432.546653851645</v>
      </c>
      <c r="F31" s="165">
        <f>AVERAGE('1LP PC'!F31,'1LP PR'!F31,'1LP FE '!F31)</f>
        <v>95.18711497176047</v>
      </c>
      <c r="G31" s="97">
        <f>AVERAGE('1LP PC'!G31,'1LP PR'!G31,'1LP FE '!G31)</f>
        <v>84.21801854993377</v>
      </c>
      <c r="H31" s="97">
        <f>AVERAGE('1LP PC'!H31,'1LP PR'!H31,'1LP FE '!H31)</f>
        <v>12.523809236887084</v>
      </c>
      <c r="I31" s="97">
        <f>AVERAGE('1LP PC'!I31,'1LP PR'!I31,'1LP FE '!I31)</f>
        <v>3.2581722131791495</v>
      </c>
      <c r="J31" s="166">
        <f>AVERAGE('1LP PC'!J31,'1LP PR'!J31,'1LP FE '!J31)</f>
        <v>3.258558510732423</v>
      </c>
      <c r="K31" s="166">
        <f>AVERAGE('1LP PC'!K31,'1LP PR'!K31,'1LP FE '!K31)</f>
        <v>1.0710923537010493</v>
      </c>
      <c r="L31" s="166">
        <f>AVERAGE('1LP PC'!L31,'1LP PR'!L31,'1LP FE '!L31)</f>
        <v>5.2555555555555555</v>
      </c>
      <c r="M31" s="166">
        <f>AVERAGE('1LP PC'!M31,'1LP PR'!M31,'1LP FE '!M31)</f>
        <v>4.222222222222222</v>
      </c>
      <c r="N31" s="166">
        <f>AVERAGE('1LP PC'!N31,'1LP PR'!N31,'1LP FE '!N31)</f>
        <v>2.9521792217444394</v>
      </c>
      <c r="O31" s="166">
        <f>AVERAGE('1LP PC'!O31,'1LP PR'!O31,'1LP FE '!O31)</f>
        <v>1.8977777777777778</v>
      </c>
      <c r="P31" s="166">
        <f>AVERAGE('1LP PC'!P31,'1LP PR'!P31,'1LP FE '!P31)</f>
        <v>0.38888888888888884</v>
      </c>
      <c r="T31" s="163"/>
      <c r="U31" s="78"/>
      <c r="V31" s="168"/>
      <c r="W31" s="168"/>
      <c r="X31" s="168"/>
      <c r="Y31" s="99"/>
      <c r="Z31" s="99"/>
      <c r="AA31" s="99"/>
    </row>
    <row r="32" spans="2:27" ht="15.75">
      <c r="B32" s="16" t="s">
        <v>41</v>
      </c>
      <c r="C32" s="17"/>
      <c r="D32" s="18">
        <v>8</v>
      </c>
      <c r="E32" s="46">
        <f t="shared" si="1"/>
        <v>4053.339112503885</v>
      </c>
      <c r="F32" s="165">
        <f>AVERAGE('1LP PC'!F32,'1LP PR'!F32,'1LP FE '!F32)</f>
        <v>88.1799661893521</v>
      </c>
      <c r="G32" s="97">
        <f>AVERAGE('1LP PC'!G32,'1LP PR'!G32,'1LP FE '!G32)</f>
        <v>81.21255716453317</v>
      </c>
      <c r="H32" s="97">
        <f>AVERAGE('1LP PC'!H32,'1LP PR'!H32,'1LP FE '!H32)</f>
        <v>10.180526469625661</v>
      </c>
      <c r="I32" s="97">
        <f>AVERAGE('1LP PC'!I32,'1LP PR'!I32,'1LP FE '!I32)</f>
        <v>8.606916365841174</v>
      </c>
      <c r="J32" s="166">
        <f>AVERAGE('1LP PC'!J32,'1LP PR'!J32,'1LP FE '!J32)</f>
        <v>1.9296296296296296</v>
      </c>
      <c r="K32" s="166">
        <f>AVERAGE('1LP PC'!K32,'1LP PR'!K32,'1LP FE '!K32)</f>
        <v>3.185235627588146</v>
      </c>
      <c r="L32" s="166">
        <f>AVERAGE('1LP PC'!L32,'1LP PR'!L32,'1LP FE '!L32)</f>
        <v>9.594211576846307</v>
      </c>
      <c r="M32" s="166">
        <f>AVERAGE('1LP PC'!M32,'1LP PR'!M32,'1LP FE '!M32)</f>
        <v>0.7777777777777778</v>
      </c>
      <c r="N32" s="166">
        <f>AVERAGE('1LP PC'!N32,'1LP PR'!N32,'1LP FE '!N32)</f>
        <v>3.033333333333333</v>
      </c>
      <c r="O32" s="166">
        <f>AVERAGE('1LP PC'!O32,'1LP PR'!O32,'1LP FE '!O32)</f>
        <v>2.777777777777778</v>
      </c>
      <c r="P32" s="166">
        <f>AVERAGE('1LP PC'!P32,'1LP PR'!P32,'1LP FE '!P32)</f>
        <v>28.5</v>
      </c>
      <c r="T32" s="163"/>
      <c r="U32" s="78"/>
      <c r="V32" s="168"/>
      <c r="W32" s="168"/>
      <c r="X32" s="168"/>
      <c r="Y32" s="99"/>
      <c r="Z32" s="99"/>
      <c r="AA32" s="99"/>
    </row>
    <row r="33" spans="2:27" ht="15.75">
      <c r="B33" s="16" t="s">
        <v>42</v>
      </c>
      <c r="C33" s="17"/>
      <c r="D33" s="18">
        <v>9</v>
      </c>
      <c r="E33" s="46">
        <f t="shared" si="1"/>
        <v>4089.1052423364836</v>
      </c>
      <c r="F33" s="165">
        <f>AVERAGE('1LP PC'!F33,'1LP PR'!F33,'1LP FE '!F33)</f>
        <v>89.08726018162274</v>
      </c>
      <c r="G33" s="97">
        <f>AVERAGE('1LP PC'!G33,'1LP PR'!G33,'1LP FE '!G33)</f>
        <v>86.53325458092841</v>
      </c>
      <c r="H33" s="97">
        <f>AVERAGE('1LP PC'!H33,'1LP PR'!H33,'1LP FE '!H33)</f>
        <v>11.248642379493377</v>
      </c>
      <c r="I33" s="97">
        <f>AVERAGE('1LP PC'!I33,'1LP PR'!I33,'1LP FE '!I33)</f>
        <v>2.2181030395782035</v>
      </c>
      <c r="J33" s="166">
        <f>AVERAGE('1LP PC'!J33,'1LP PR'!J33,'1LP FE '!J33)</f>
        <v>11.733152119671951</v>
      </c>
      <c r="K33" s="166">
        <f>AVERAGE('1LP PC'!K33,'1LP PR'!K33,'1LP FE '!K33)</f>
        <v>0.8362822614841634</v>
      </c>
      <c r="L33" s="166">
        <f>AVERAGE('1LP PC'!L33,'1LP PR'!L33,'1LP FE '!L33)</f>
        <v>13.162223640680802</v>
      </c>
      <c r="M33" s="166">
        <f>AVERAGE('1LP PC'!M33,'1LP PR'!M33,'1LP FE '!M33)</f>
        <v>0.08215239268843706</v>
      </c>
      <c r="N33" s="166">
        <f>AVERAGE('1LP PC'!N33,'1LP PR'!N33,'1LP FE '!N33)</f>
        <v>5.19631353510159</v>
      </c>
      <c r="O33" s="166">
        <f>AVERAGE('1LP PC'!O33,'1LP PR'!O33,'1LP FE '!O33)</f>
        <v>3.888888888888889</v>
      </c>
      <c r="P33" s="166">
        <f>AVERAGE('1LP PC'!P33,'1LP PR'!P33,'1LP FE '!P33)</f>
        <v>0.3333333333333333</v>
      </c>
      <c r="T33" s="163"/>
      <c r="U33" s="78"/>
      <c r="V33" s="168"/>
      <c r="W33" s="168"/>
      <c r="X33" s="168"/>
      <c r="Y33" s="99"/>
      <c r="Z33" s="99"/>
      <c r="AA33" s="99"/>
    </row>
    <row r="34" spans="2:27" ht="15.75">
      <c r="B34" s="16" t="s">
        <v>43</v>
      </c>
      <c r="C34" s="17"/>
      <c r="D34" s="18">
        <v>10</v>
      </c>
      <c r="E34" s="46">
        <f t="shared" si="1"/>
        <v>3757.589870400984</v>
      </c>
      <c r="F34" s="165">
        <f>AVERAGE('1LP PC'!F34,'1LP PR'!F34,'1LP FE '!F34)</f>
        <v>86.9141835867614</v>
      </c>
      <c r="G34" s="97">
        <f>AVERAGE('1LP PC'!G34,'1LP PR'!G34,'1LP FE '!G34)</f>
        <v>84.63619978949156</v>
      </c>
      <c r="H34" s="97">
        <f>AVERAGE('1LP PC'!H34,'1LP PR'!H34,'1LP FE '!H34)</f>
        <v>7.094608641365897</v>
      </c>
      <c r="I34" s="97">
        <f>AVERAGE('1LP PC'!I34,'1LP PR'!I34,'1LP FE '!I34)</f>
        <v>8.269191569142546</v>
      </c>
      <c r="J34" s="166">
        <f>AVERAGE('1LP PC'!J34,'1LP PR'!J34,'1LP FE '!J34)</f>
        <v>2.2905824039653035</v>
      </c>
      <c r="K34" s="166">
        <f>AVERAGE('1LP PC'!K34,'1LP PR'!K34,'1LP FE '!K34)</f>
        <v>1.317970209459571</v>
      </c>
      <c r="L34" s="166">
        <f>AVERAGE('1LP PC'!L34,'1LP PR'!L34,'1LP FE '!L34)</f>
        <v>8.301693515076414</v>
      </c>
      <c r="M34" s="166">
        <f>AVERAGE('1LP PC'!M34,'1LP PR'!M34,'1LP FE '!M34)</f>
        <v>2.111111111111111</v>
      </c>
      <c r="N34" s="166">
        <f>AVERAGE('1LP PC'!N34,'1LP PR'!N34,'1LP FE '!N34)</f>
        <v>1.888888888888889</v>
      </c>
      <c r="O34" s="166">
        <f>AVERAGE('1LP PC'!O34,'1LP PR'!O34,'1LP FE '!O34)</f>
        <v>2.3333333333333335</v>
      </c>
      <c r="P34" s="166">
        <f>AVERAGE('1LP PC'!P34,'1LP PR'!P34,'1LP FE '!P34)</f>
        <v>0.24444444444444446</v>
      </c>
      <c r="T34" s="163"/>
      <c r="U34" s="167"/>
      <c r="V34" s="168"/>
      <c r="W34" s="168"/>
      <c r="X34" s="168"/>
      <c r="Y34" s="99"/>
      <c r="Z34" s="99"/>
      <c r="AA34" s="99"/>
    </row>
    <row r="35" spans="2:16" ht="38.25" customHeight="1">
      <c r="B35" s="16" t="s">
        <v>17</v>
      </c>
      <c r="C35" s="18"/>
      <c r="D35" s="18"/>
      <c r="E35" s="105">
        <f>AVERAGE(E25:E34)</f>
        <v>4244.214707240803</v>
      </c>
      <c r="F35" s="106">
        <f>AVERAGE(F25:F34)</f>
        <v>91.02875394069517</v>
      </c>
      <c r="G35" s="22">
        <f aca="true" t="shared" si="2" ref="G35:P35">AVERAGE(G25:G34)</f>
        <v>83.06314517524018</v>
      </c>
      <c r="H35" s="22">
        <f t="shared" si="2"/>
        <v>11.072623152665717</v>
      </c>
      <c r="I35" s="22">
        <f t="shared" si="2"/>
        <v>5.864231672094119</v>
      </c>
      <c r="J35" s="22">
        <f t="shared" si="2"/>
        <v>4.0533249174149</v>
      </c>
      <c r="K35" s="22">
        <f t="shared" si="2"/>
        <v>1.8065913782969971</v>
      </c>
      <c r="L35" s="22">
        <f t="shared" si="2"/>
        <v>9.958029611245383</v>
      </c>
      <c r="M35" s="22">
        <f t="shared" si="2"/>
        <v>1.7623130062617318</v>
      </c>
      <c r="N35" s="22">
        <f t="shared" si="2"/>
        <v>3.505920838463761</v>
      </c>
      <c r="O35" s="22">
        <f t="shared" si="2"/>
        <v>3.1016666666666666</v>
      </c>
      <c r="P35" s="22">
        <f t="shared" si="2"/>
        <v>3.3211111111111116</v>
      </c>
    </row>
    <row r="37" spans="2:3" s="35" customFormat="1" ht="24.75" customHeight="1">
      <c r="B37" s="43" t="s">
        <v>92</v>
      </c>
      <c r="C37" s="44" t="s">
        <v>93</v>
      </c>
    </row>
    <row r="38" spans="2:3" s="35" customFormat="1" ht="24.75" customHeight="1">
      <c r="B38" s="43"/>
      <c r="C38" s="44" t="s">
        <v>94</v>
      </c>
    </row>
    <row r="39" s="35" customFormat="1" ht="24.75" customHeight="1">
      <c r="B39" s="43"/>
    </row>
  </sheetData>
  <sheetProtection/>
  <mergeCells count="19">
    <mergeCell ref="G23:G24"/>
    <mergeCell ref="H23:I23"/>
    <mergeCell ref="J23:P23"/>
    <mergeCell ref="B21:D21"/>
    <mergeCell ref="B23:B24"/>
    <mergeCell ref="C23:C24"/>
    <mergeCell ref="D23:D24"/>
    <mergeCell ref="E23:E24"/>
    <mergeCell ref="F23:F24"/>
    <mergeCell ref="B2:T2"/>
    <mergeCell ref="Q6:S6"/>
    <mergeCell ref="B9:B10"/>
    <mergeCell ref="C9:C10"/>
    <mergeCell ref="D9:D10"/>
    <mergeCell ref="E9:H9"/>
    <mergeCell ref="I9:L9"/>
    <mergeCell ref="M9:O9"/>
    <mergeCell ref="P9:S9"/>
    <mergeCell ref="T9:T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1"/>
  <sheetViews>
    <sheetView zoomScale="90" zoomScaleNormal="90" zoomScalePageLayoutView="0" workbookViewId="0" topLeftCell="A1">
      <selection activeCell="P18" sqref="P18"/>
    </sheetView>
  </sheetViews>
  <sheetFormatPr defaultColWidth="9.140625" defaultRowHeight="15"/>
  <cols>
    <col min="1" max="1" width="2.421875" style="10" customWidth="1"/>
    <col min="2" max="2" width="22.8515625" style="10" customWidth="1"/>
    <col min="3" max="3" width="7.8515625" style="10" customWidth="1"/>
    <col min="4" max="4" width="7.57421875" style="10" customWidth="1"/>
    <col min="5" max="20" width="6.7109375" style="10" customWidth="1"/>
    <col min="21" max="16384" width="9.140625" style="10" customWidth="1"/>
  </cols>
  <sheetData>
    <row r="2" spans="2:20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</row>
    <row r="3" spans="2:20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  <c r="T3" s="1"/>
    </row>
    <row r="4" spans="2:20" s="7" customFormat="1" ht="24.75" customHeight="1">
      <c r="B4" s="2" t="s">
        <v>1</v>
      </c>
      <c r="D4" s="3" t="s">
        <v>52</v>
      </c>
      <c r="E4" s="3"/>
      <c r="F4" s="1"/>
      <c r="G4" s="1"/>
      <c r="H4" s="1"/>
      <c r="I4" s="1"/>
      <c r="J4" s="1"/>
      <c r="K4" s="1"/>
      <c r="L4" s="1"/>
      <c r="Q4" s="1"/>
      <c r="R4" s="1"/>
      <c r="S4" s="1"/>
      <c r="T4" s="1"/>
    </row>
    <row r="5" spans="2:20" s="7" customFormat="1" ht="24.75" customHeight="1">
      <c r="B5" s="7" t="s">
        <v>2</v>
      </c>
      <c r="D5" s="8" t="s">
        <v>33</v>
      </c>
      <c r="E5" s="8"/>
      <c r="F5" s="1"/>
      <c r="G5" s="1"/>
      <c r="H5" s="1"/>
      <c r="I5" s="1"/>
      <c r="J5" s="1"/>
      <c r="K5" s="1"/>
      <c r="L5" s="1"/>
      <c r="Q5" s="1"/>
      <c r="R5" s="1"/>
      <c r="S5" s="1"/>
      <c r="T5" s="1"/>
    </row>
    <row r="6" spans="2:20" s="7" customFormat="1" ht="24.75" customHeight="1">
      <c r="B6" s="2" t="s">
        <v>3</v>
      </c>
      <c r="C6" s="2"/>
      <c r="D6" s="2"/>
      <c r="E6" s="2"/>
      <c r="F6" s="4"/>
      <c r="G6" s="4"/>
      <c r="J6" s="1"/>
      <c r="K6" s="1"/>
      <c r="L6" s="7" t="s">
        <v>148</v>
      </c>
      <c r="Q6" s="231"/>
      <c r="R6" s="231"/>
      <c r="S6" s="231"/>
      <c r="T6" s="1"/>
    </row>
    <row r="7" spans="2:20" s="7" customFormat="1" ht="24.75" customHeight="1">
      <c r="B7" s="7" t="s">
        <v>4</v>
      </c>
      <c r="C7" s="9"/>
      <c r="D7" s="8" t="s">
        <v>178</v>
      </c>
      <c r="E7" s="8"/>
      <c r="F7" s="1"/>
      <c r="G7" s="1"/>
      <c r="J7" s="1"/>
      <c r="K7" s="1"/>
      <c r="L7" s="1"/>
      <c r="Q7" s="1"/>
      <c r="R7" s="1"/>
      <c r="S7" s="1"/>
      <c r="T7" s="1"/>
    </row>
    <row r="8" spans="11:20" s="7" customFormat="1" ht="24.75" customHeight="1">
      <c r="K8" s="1"/>
      <c r="L8" s="1"/>
      <c r="Q8" s="1"/>
      <c r="R8" s="1"/>
      <c r="S8" s="1"/>
      <c r="T8" s="1"/>
    </row>
    <row r="9" spans="2:20" ht="33.75" customHeight="1">
      <c r="B9" s="224" t="s">
        <v>61</v>
      </c>
      <c r="C9" s="216" t="s">
        <v>9</v>
      </c>
      <c r="D9" s="224" t="s">
        <v>10</v>
      </c>
      <c r="E9" s="211" t="s">
        <v>5</v>
      </c>
      <c r="F9" s="211"/>
      <c r="G9" s="211"/>
      <c r="H9" s="211"/>
      <c r="I9" s="215" t="s">
        <v>6</v>
      </c>
      <c r="J9" s="215"/>
      <c r="K9" s="215"/>
      <c r="L9" s="215"/>
      <c r="M9" s="215" t="s">
        <v>7</v>
      </c>
      <c r="N9" s="215"/>
      <c r="O9" s="215"/>
      <c r="P9" s="211" t="s">
        <v>8</v>
      </c>
      <c r="Q9" s="211"/>
      <c r="R9" s="211"/>
      <c r="S9" s="211"/>
      <c r="T9" s="211" t="s">
        <v>151</v>
      </c>
    </row>
    <row r="10" spans="2:20" s="12" customFormat="1" ht="138" customHeight="1">
      <c r="B10" s="225"/>
      <c r="C10" s="217"/>
      <c r="D10" s="225"/>
      <c r="E10" s="107" t="s">
        <v>96</v>
      </c>
      <c r="F10" s="13" t="s">
        <v>11</v>
      </c>
      <c r="G10" s="13" t="s">
        <v>44</v>
      </c>
      <c r="H10" s="13" t="s">
        <v>45</v>
      </c>
      <c r="I10" s="14" t="s">
        <v>12</v>
      </c>
      <c r="J10" s="13" t="s">
        <v>46</v>
      </c>
      <c r="K10" s="13" t="s">
        <v>47</v>
      </c>
      <c r="L10" s="13" t="s">
        <v>48</v>
      </c>
      <c r="M10" s="13" t="s">
        <v>49</v>
      </c>
      <c r="N10" s="13" t="s">
        <v>50</v>
      </c>
      <c r="O10" s="13" t="s">
        <v>51</v>
      </c>
      <c r="P10" s="14" t="s">
        <v>13</v>
      </c>
      <c r="Q10" s="14" t="s">
        <v>14</v>
      </c>
      <c r="R10" s="14" t="s">
        <v>15</v>
      </c>
      <c r="S10" s="15" t="s">
        <v>16</v>
      </c>
      <c r="T10" s="211"/>
    </row>
    <row r="11" spans="2:20" ht="15.75" customHeight="1">
      <c r="B11" s="16" t="s">
        <v>34</v>
      </c>
      <c r="C11" s="17" t="s">
        <v>62</v>
      </c>
      <c r="D11" s="18">
        <v>1</v>
      </c>
      <c r="E11" s="24">
        <f>AVERAGE('1LP PC'!E11,'1LP PR'!E11,'1LP FE '!E11)</f>
        <v>108.72222222222223</v>
      </c>
      <c r="F11" s="19">
        <f>AVERAGE('1LP PC'!F11,'1LP PR'!F11,'1LP FE '!F11)</f>
        <v>93.85444444444444</v>
      </c>
      <c r="G11" s="19">
        <f>AVERAGE('1LP PC'!G11,'1LP PR'!G11,'1LP FE '!G11)</f>
        <v>3.7733333333333334</v>
      </c>
      <c r="H11" s="19">
        <f>AVERAGE('1LP PC'!H11,'1LP PR'!H11,'1LP FE '!H11)</f>
        <v>4.0200000000000005</v>
      </c>
      <c r="I11" s="169">
        <f>AVERAGE('1LP PC'!I11,'1LP PR'!I11,'1LP FE '!I11)</f>
        <v>75.05555555555554</v>
      </c>
      <c r="J11" s="19">
        <f>AVERAGE('1LP PC'!J11,'1LP PR'!J11,'1LP FE '!J11)</f>
        <v>4.326666666666667</v>
      </c>
      <c r="K11" s="19">
        <f>AVERAGE('1LP PC'!K11,'1LP PR'!K11,'1LP FE '!K11)</f>
        <v>3.1666666666666665</v>
      </c>
      <c r="L11" s="19">
        <f>AVERAGE('1LP PC'!L11,'1LP PR'!L11,'1LP FE '!L11)</f>
        <v>3.8333333333333335</v>
      </c>
      <c r="M11" s="19">
        <f>AVERAGE('1LP PC'!M11,'1LP PR'!M11,'1LP FE '!M11)</f>
        <v>4.6000000000000005</v>
      </c>
      <c r="N11" s="19">
        <f>AVERAGE('1LP PC'!N11,'1LP PR'!N11,'1LP FE '!N11)</f>
        <v>4.333333333333333</v>
      </c>
      <c r="O11" s="19">
        <f>AVERAGE('1LP PC'!O11,'1LP PR'!O11,'1LP FE '!O11)</f>
        <v>3.766666666666667</v>
      </c>
      <c r="P11" s="20">
        <f>AVERAGE('1LP PC'!P11,'1LP PR'!P11,'1LP FE '!P11)</f>
        <v>4.946666666666666</v>
      </c>
      <c r="Q11" s="20">
        <f>AVERAGE('1LP PC'!Q11,'1LP PR'!Q11,'1LP FE '!Q11)</f>
        <v>4.343333333333334</v>
      </c>
      <c r="R11" s="20">
        <f>AVERAGE('1LP PC'!R11,'1LP PR'!R11,'1LP FE '!R11)</f>
        <v>2.5966666666666662</v>
      </c>
      <c r="S11" s="20">
        <f>AVERAGE('1LP PC'!S11,'1LP PR'!S11,'1LP FE '!S11)</f>
        <v>7</v>
      </c>
      <c r="T11" s="19">
        <f>AVERAGE('1LP PC'!T11,'1LP PR'!T11,'1LP FE '!T11)</f>
        <v>3.7714285714285714</v>
      </c>
    </row>
    <row r="12" spans="2:20" ht="15.75" customHeight="1">
      <c r="B12" s="16" t="s">
        <v>53</v>
      </c>
      <c r="C12" s="17" t="s">
        <v>62</v>
      </c>
      <c r="D12" s="18">
        <v>2</v>
      </c>
      <c r="E12" s="24">
        <f>AVERAGE('1LP PC'!E12,'1LP PR'!E12,'1LP FE '!E12)</f>
        <v>106.72222222222223</v>
      </c>
      <c r="F12" s="19">
        <f>AVERAGE('1LP PC'!F12,'1LP PR'!F12,'1LP FE '!F12)</f>
        <v>104.58999999999999</v>
      </c>
      <c r="G12" s="19">
        <f>AVERAGE('1LP PC'!G12,'1LP PR'!G12,'1LP FE '!G12)</f>
        <v>3.6533333333333338</v>
      </c>
      <c r="H12" s="19">
        <f>AVERAGE('1LP PC'!H12,'1LP PR'!H12,'1LP FE '!H12)</f>
        <v>3.6533333333333338</v>
      </c>
      <c r="I12" s="169">
        <f>AVERAGE('1LP PC'!I12,'1LP PR'!I12,'1LP FE '!I12)</f>
        <v>57.666666666666664</v>
      </c>
      <c r="J12" s="19">
        <f>AVERAGE('1LP PC'!J12,'1LP PR'!J12,'1LP FE '!J12)</f>
        <v>3.74</v>
      </c>
      <c r="K12" s="19">
        <f>AVERAGE('1LP PC'!K12,'1LP PR'!K12,'1LP FE '!K12)</f>
        <v>3</v>
      </c>
      <c r="L12" s="19">
        <f>AVERAGE('1LP PC'!L12,'1LP PR'!L12,'1LP FE '!L12)</f>
        <v>3.9333333333333336</v>
      </c>
      <c r="M12" s="19">
        <f>AVERAGE('1LP PC'!M12,'1LP PR'!M12,'1LP FE '!M12)</f>
        <v>3.5</v>
      </c>
      <c r="N12" s="19">
        <f>AVERAGE('1LP PC'!N12,'1LP PR'!N12,'1LP FE '!N12)</f>
        <v>4.666666666666667</v>
      </c>
      <c r="O12" s="19">
        <f>AVERAGE('1LP PC'!O12,'1LP PR'!O12,'1LP FE '!O12)</f>
        <v>3.8333333333333335</v>
      </c>
      <c r="P12" s="20">
        <f>AVERAGE('1LP PC'!P12,'1LP PR'!P12,'1LP FE '!P12)</f>
        <v>5.066666666666666</v>
      </c>
      <c r="Q12" s="20">
        <f>AVERAGE('1LP PC'!Q12,'1LP PR'!Q12,'1LP FE '!Q12)</f>
        <v>4.403333333333333</v>
      </c>
      <c r="R12" s="20">
        <f>AVERAGE('1LP PC'!R12,'1LP PR'!R12,'1LP FE '!R12)</f>
        <v>2.5966666666666662</v>
      </c>
      <c r="S12" s="20">
        <f>AVERAGE('1LP PC'!S12,'1LP PR'!S12,'1LP FE '!S12)</f>
        <v>8.666666666666666</v>
      </c>
      <c r="T12" s="19">
        <f>AVERAGE('1LP PC'!T12,'1LP PR'!T12,'1LP FE '!T12)</f>
        <v>3.8357142857142854</v>
      </c>
    </row>
    <row r="13" spans="2:20" ht="15.75" customHeight="1">
      <c r="B13" s="16" t="s">
        <v>54</v>
      </c>
      <c r="C13" s="17" t="s">
        <v>62</v>
      </c>
      <c r="D13" s="18">
        <v>3</v>
      </c>
      <c r="E13" s="24">
        <f>AVERAGE('1LP PC'!E13,'1LP PR'!E13,'1LP FE '!E13)</f>
        <v>102.3888888888889</v>
      </c>
      <c r="F13" s="19">
        <f>AVERAGE('1LP PC'!F13,'1LP PR'!F13,'1LP FE '!F13)</f>
        <v>83.52333333333333</v>
      </c>
      <c r="G13" s="19">
        <f>AVERAGE('1LP PC'!G13,'1LP PR'!G13,'1LP FE '!G13)</f>
        <v>3.233333333333333</v>
      </c>
      <c r="H13" s="19">
        <f>AVERAGE('1LP PC'!H13,'1LP PR'!H13,'1LP FE '!H13)</f>
        <v>3.0666666666666664</v>
      </c>
      <c r="I13" s="169">
        <f>AVERAGE('1LP PC'!I13,'1LP PR'!I13,'1LP FE '!I13)</f>
        <v>57.133333333333326</v>
      </c>
      <c r="J13" s="19">
        <f>AVERAGE('1LP PC'!J13,'1LP PR'!J13,'1LP FE '!J13)</f>
        <v>3.8066666666666666</v>
      </c>
      <c r="K13" s="19">
        <f>AVERAGE('1LP PC'!K13,'1LP PR'!K13,'1LP FE '!K13)</f>
        <v>3.1666666666666665</v>
      </c>
      <c r="L13" s="19">
        <f>AVERAGE('1LP PC'!L13,'1LP PR'!L13,'1LP FE '!L13)</f>
        <v>4.1000000000000005</v>
      </c>
      <c r="M13" s="19">
        <f>AVERAGE('1LP PC'!M13,'1LP PR'!M13,'1LP FE '!M13)</f>
        <v>3.3333333333333335</v>
      </c>
      <c r="N13" s="19">
        <f>AVERAGE('1LP PC'!N13,'1LP PR'!N13,'1LP FE '!N13)</f>
        <v>4.666666666666667</v>
      </c>
      <c r="O13" s="19">
        <f>AVERAGE('1LP PC'!O13,'1LP PR'!O13,'1LP FE '!O13)</f>
        <v>3.6</v>
      </c>
      <c r="P13" s="20">
        <f>AVERAGE('1LP PC'!P13,'1LP PR'!P13,'1LP FE '!P13)</f>
        <v>4.363333333333333</v>
      </c>
      <c r="Q13" s="20">
        <f>AVERAGE('1LP PC'!Q13,'1LP PR'!Q13,'1LP FE '!Q13)</f>
        <v>4.316666666666666</v>
      </c>
      <c r="R13" s="20">
        <f>AVERAGE('1LP PC'!R13,'1LP PR'!R13,'1LP FE '!R13)</f>
        <v>2.4066666666666663</v>
      </c>
      <c r="S13" s="20">
        <f>AVERAGE('1LP PC'!S13,'1LP PR'!S13,'1LP FE '!S13)</f>
        <v>8.5</v>
      </c>
      <c r="T13" s="19">
        <f>AVERAGE('1LP PC'!T13,'1LP PR'!T13,'1LP FE '!T13)</f>
        <v>3.4785714285714286</v>
      </c>
    </row>
    <row r="14" spans="2:20" ht="15.75" customHeight="1">
      <c r="B14" s="16" t="s">
        <v>37</v>
      </c>
      <c r="C14" s="17" t="s">
        <v>62</v>
      </c>
      <c r="D14" s="18">
        <v>4</v>
      </c>
      <c r="E14" s="24">
        <f>AVERAGE('1LP PC'!E14,'1LP PR'!E14,'1LP FE '!E14)</f>
        <v>109.94444444444444</v>
      </c>
      <c r="F14" s="19">
        <f>AVERAGE('1LP PC'!F14,'1LP PR'!F14,'1LP FE '!F14)</f>
        <v>111.03222222222223</v>
      </c>
      <c r="G14" s="19">
        <f>AVERAGE('1LP PC'!G14,'1LP PR'!G14,'1LP FE '!G14)</f>
        <v>3.74</v>
      </c>
      <c r="H14" s="19">
        <f>AVERAGE('1LP PC'!H14,'1LP PR'!H14,'1LP FE '!H14)</f>
        <v>4.033333333333333</v>
      </c>
      <c r="I14" s="169">
        <f>AVERAGE('1LP PC'!I14,'1LP PR'!I14,'1LP FE '!I14)</f>
        <v>66.21111111111111</v>
      </c>
      <c r="J14" s="19">
        <f>AVERAGE('1LP PC'!J14,'1LP PR'!J14,'1LP FE '!J14)</f>
        <v>3.86</v>
      </c>
      <c r="K14" s="19">
        <f>AVERAGE('1LP PC'!K14,'1LP PR'!K14,'1LP FE '!K14)</f>
        <v>3</v>
      </c>
      <c r="L14" s="19">
        <f>AVERAGE('1LP PC'!L14,'1LP PR'!L14,'1LP FE '!L14)</f>
        <v>3.5</v>
      </c>
      <c r="M14" s="19">
        <f>AVERAGE('1LP PC'!M14,'1LP PR'!M14,'1LP FE '!M14)</f>
        <v>4.333333333333333</v>
      </c>
      <c r="N14" s="19">
        <f>AVERAGE('1LP PC'!N14,'1LP PR'!N14,'1LP FE '!N14)</f>
        <v>4.666666666666667</v>
      </c>
      <c r="O14" s="19">
        <f>AVERAGE('1LP PC'!O14,'1LP PR'!O14,'1LP FE '!O14)</f>
        <v>3.766666666666667</v>
      </c>
      <c r="P14" s="20">
        <f>AVERAGE('1LP PC'!P14,'1LP PR'!P14,'1LP FE '!P14)</f>
        <v>4.390000000000001</v>
      </c>
      <c r="Q14" s="20">
        <f>AVERAGE('1LP PC'!Q14,'1LP PR'!Q14,'1LP FE '!Q14)</f>
        <v>4.293333333333333</v>
      </c>
      <c r="R14" s="20">
        <f>AVERAGE('1LP PC'!R14,'1LP PR'!R14,'1LP FE '!R14)</f>
        <v>2.3566666666666665</v>
      </c>
      <c r="S14" s="20">
        <f>AVERAGE('1LP PC'!S14,'1LP PR'!S14,'1LP FE '!S14)</f>
        <v>6</v>
      </c>
      <c r="T14" s="19">
        <f>AVERAGE('1LP PC'!T14,'1LP PR'!T14,'1LP FE '!T14)</f>
        <v>3.5357142857142856</v>
      </c>
    </row>
    <row r="15" spans="2:20" ht="15.75" customHeight="1">
      <c r="B15" s="16" t="s">
        <v>153</v>
      </c>
      <c r="C15" s="17" t="s">
        <v>62</v>
      </c>
      <c r="D15" s="18">
        <v>5</v>
      </c>
      <c r="E15" s="24">
        <f>AVERAGE('1LP PC'!E15,'1LP PR'!E15,'1LP FE '!E15)</f>
        <v>105</v>
      </c>
      <c r="F15" s="19">
        <f>AVERAGE('1LP PC'!F15,'1LP PR'!F15,'1LP FE '!F15)</f>
        <v>88.79</v>
      </c>
      <c r="G15" s="19">
        <f>AVERAGE('1LP PC'!G15,'1LP PR'!G15,'1LP FE '!G15)</f>
        <v>3.6916666666666664</v>
      </c>
      <c r="H15" s="19">
        <f>AVERAGE('1LP PC'!H15,'1LP PR'!H15,'1LP FE '!H15)</f>
        <v>3.858333333333333</v>
      </c>
      <c r="I15" s="169">
        <f>AVERAGE('1LP PC'!I15,'1LP PR'!I15,'1LP FE '!I15)</f>
        <v>61.20000000000001</v>
      </c>
      <c r="J15" s="19">
        <f>AVERAGE('1LP PC'!J15,'1LP PR'!J15,'1LP FE '!J15)</f>
        <v>3.775</v>
      </c>
      <c r="K15" s="19">
        <f>AVERAGE('1LP PC'!K15,'1LP PR'!K15,'1LP FE '!K15)</f>
        <v>3.1666666666666665</v>
      </c>
      <c r="L15" s="19">
        <f>AVERAGE('1LP PC'!L15,'1LP PR'!L15,'1LP FE '!L15)</f>
        <v>3.4333333333333336</v>
      </c>
      <c r="M15" s="19">
        <f>AVERAGE('1LP PC'!M15,'1LP PR'!M15,'1LP FE '!M15)</f>
        <v>3.5</v>
      </c>
      <c r="N15" s="19">
        <f>AVERAGE('1LP PC'!N15,'1LP PR'!N15,'1LP FE '!N15)</f>
        <v>4</v>
      </c>
      <c r="O15" s="19">
        <f>AVERAGE('1LP PC'!O15,'1LP PR'!O15,'1LP FE '!O15)</f>
        <v>3.1666666666666665</v>
      </c>
      <c r="P15" s="20">
        <f>AVERAGE('1LP PC'!P15,'1LP PR'!P15,'1LP FE '!P15)</f>
        <v>4.69</v>
      </c>
      <c r="Q15" s="20">
        <f>AVERAGE('1LP PC'!Q15,'1LP PR'!Q15,'1LP FE '!Q15)</f>
        <v>4.31</v>
      </c>
      <c r="R15" s="20">
        <f>AVERAGE('1LP PC'!R15,'1LP PR'!R15,'1LP FE '!R15)</f>
        <v>2.396666666666667</v>
      </c>
      <c r="S15" s="20">
        <f>AVERAGE('1LP PC'!S15,'1LP PR'!S15,'1LP FE '!S15)</f>
        <v>6.833333333333333</v>
      </c>
      <c r="T15" s="19">
        <f>AVERAGE('1LP PC'!T15,'1LP PR'!T15,'1LP FE '!T15)</f>
        <v>3.275</v>
      </c>
    </row>
    <row r="16" spans="2:20" ht="15.75" customHeight="1">
      <c r="B16" s="16" t="s">
        <v>56</v>
      </c>
      <c r="C16" s="17" t="s">
        <v>62</v>
      </c>
      <c r="D16" s="18">
        <v>6</v>
      </c>
      <c r="E16" s="24">
        <f>AVERAGE('1LP PC'!E16,'1LP PR'!E16,'1LP FE '!E16)</f>
        <v>106.5</v>
      </c>
      <c r="F16" s="19">
        <f>AVERAGE('1LP PC'!F16,'1LP PR'!F16,'1LP FE '!F16)</f>
        <v>102.02111111111111</v>
      </c>
      <c r="G16" s="19">
        <f>AVERAGE('1LP PC'!G16,'1LP PR'!G16,'1LP FE '!G16)</f>
        <v>3.4</v>
      </c>
      <c r="H16" s="19">
        <f>AVERAGE('1LP PC'!H16,'1LP PR'!H16,'1LP FE '!H16)</f>
        <v>3.3533333333333335</v>
      </c>
      <c r="I16" s="169">
        <f>AVERAGE('1LP PC'!I16,'1LP PR'!I16,'1LP FE '!I16)</f>
        <v>57.38888888888889</v>
      </c>
      <c r="J16" s="19">
        <f>AVERAGE('1LP PC'!J16,'1LP PR'!J16,'1LP FE '!J16)</f>
        <v>3.9066666666666663</v>
      </c>
      <c r="K16" s="19">
        <f>AVERAGE('1LP PC'!K16,'1LP PR'!K16,'1LP FE '!K16)</f>
        <v>3</v>
      </c>
      <c r="L16" s="19">
        <f>AVERAGE('1LP PC'!L16,'1LP PR'!L16,'1LP FE '!L16)</f>
        <v>3.8333333333333335</v>
      </c>
      <c r="M16" s="19">
        <f>AVERAGE('1LP PC'!M16,'1LP PR'!M16,'1LP FE '!M16)</f>
        <v>3.266666666666667</v>
      </c>
      <c r="N16" s="19">
        <f>AVERAGE('1LP PC'!N16,'1LP PR'!N16,'1LP FE '!N16)</f>
        <v>4.666666666666667</v>
      </c>
      <c r="O16" s="19">
        <f>AVERAGE('1LP PC'!O16,'1LP PR'!O16,'1LP FE '!O16)</f>
        <v>3.233333333333333</v>
      </c>
      <c r="P16" s="20">
        <f>AVERAGE('1LP PC'!P16,'1LP PR'!P16,'1LP FE '!P16)</f>
        <v>4.933333333333334</v>
      </c>
      <c r="Q16" s="20">
        <f>AVERAGE('1LP PC'!Q16,'1LP PR'!Q16,'1LP FE '!Q16)</f>
        <v>4.326666666666667</v>
      </c>
      <c r="R16" s="20">
        <f>AVERAGE('1LP PC'!R16,'1LP PR'!R16,'1LP FE '!R16)</f>
        <v>2.53</v>
      </c>
      <c r="S16" s="20">
        <f>AVERAGE('1LP PC'!S16,'1LP PR'!S16,'1LP FE '!S16)</f>
        <v>6.666666666666667</v>
      </c>
      <c r="T16" s="19">
        <f>AVERAGE('1LP PC'!T16,'1LP PR'!T16,'1LP FE '!T16)</f>
        <v>3.4214285714285717</v>
      </c>
    </row>
    <row r="17" spans="2:20" ht="15.75" customHeight="1">
      <c r="B17" s="16" t="s">
        <v>39</v>
      </c>
      <c r="C17" s="17" t="s">
        <v>62</v>
      </c>
      <c r="D17" s="18">
        <v>7</v>
      </c>
      <c r="E17" s="24">
        <f>AVERAGE('1LP PC'!E17,'1LP PR'!E17,'1LP FE '!E17)</f>
        <v>108.44444444444444</v>
      </c>
      <c r="F17" s="19">
        <f>AVERAGE('1LP PC'!F17,'1LP PR'!F17,'1LP FE '!F17)</f>
        <v>97.32222222222221</v>
      </c>
      <c r="G17" s="19">
        <f>AVERAGE('1LP PC'!G17,'1LP PR'!G17,'1LP FE '!G17)</f>
        <v>4.08</v>
      </c>
      <c r="H17" s="19">
        <f>AVERAGE('1LP PC'!H17,'1LP PR'!H17,'1LP FE '!H17)</f>
        <v>4.446666666666666</v>
      </c>
      <c r="I17" s="169">
        <f>AVERAGE('1LP PC'!I17,'1LP PR'!I17,'1LP FE '!I17)</f>
        <v>61.28888888888889</v>
      </c>
      <c r="J17" s="19">
        <f>AVERAGE('1LP PC'!J17,'1LP PR'!J17,'1LP FE '!J17)</f>
        <v>3.8266666666666667</v>
      </c>
      <c r="K17" s="19">
        <f>AVERAGE('1LP PC'!K17,'1LP PR'!K17,'1LP FE '!K17)</f>
        <v>3</v>
      </c>
      <c r="L17" s="19">
        <f>AVERAGE('1LP PC'!L17,'1LP PR'!L17,'1LP FE '!L17)</f>
        <v>4.166666666666667</v>
      </c>
      <c r="M17" s="19">
        <f>AVERAGE('1LP PC'!M17,'1LP PR'!M17,'1LP FE '!M17)</f>
        <v>4.166666666666667</v>
      </c>
      <c r="N17" s="19">
        <f>AVERAGE('1LP PC'!N17,'1LP PR'!N17,'1LP FE '!N17)</f>
        <v>4.666666666666667</v>
      </c>
      <c r="O17" s="19">
        <f>AVERAGE('1LP PC'!O17,'1LP PR'!O17,'1LP FE '!O17)</f>
        <v>3.8333333333333335</v>
      </c>
      <c r="P17" s="20">
        <f>AVERAGE('1LP PC'!P17,'1LP PR'!P17,'1LP FE '!P17)</f>
        <v>4.656666666666666</v>
      </c>
      <c r="Q17" s="20">
        <f>AVERAGE('1LP PC'!Q17,'1LP PR'!Q17,'1LP FE '!Q17)</f>
        <v>4.35</v>
      </c>
      <c r="R17" s="20">
        <f>AVERAGE('1LP PC'!R17,'1LP PR'!R17,'1LP FE '!R17)</f>
        <v>2.3833333333333333</v>
      </c>
      <c r="S17" s="20">
        <f>AVERAGE('1LP PC'!S17,'1LP PR'!S17,'1LP FE '!S17)</f>
        <v>7</v>
      </c>
      <c r="T17" s="19">
        <f>AVERAGE('1LP PC'!T17,'1LP PR'!T17,'1LP FE '!T17)</f>
        <v>4.342857142857143</v>
      </c>
    </row>
    <row r="18" spans="2:20" ht="15.75" customHeight="1">
      <c r="B18" s="16" t="s">
        <v>57</v>
      </c>
      <c r="C18" s="17" t="s">
        <v>62</v>
      </c>
      <c r="D18" s="18">
        <v>8</v>
      </c>
      <c r="E18" s="24">
        <f>AVERAGE('1LP PC'!E18,'1LP PR'!E18,'1LP FE '!E18)</f>
        <v>104.27777777777777</v>
      </c>
      <c r="F18" s="19">
        <f>AVERAGE('1LP PC'!F18,'1LP PR'!F18,'1LP FE '!F18)</f>
        <v>104.63444444444445</v>
      </c>
      <c r="G18" s="19">
        <f>AVERAGE('1LP PC'!G18,'1LP PR'!G18,'1LP FE '!G18)</f>
        <v>3.6</v>
      </c>
      <c r="H18" s="19">
        <f>AVERAGE('1LP PC'!H18,'1LP PR'!H18,'1LP FE '!H18)</f>
        <v>4.133333333333334</v>
      </c>
      <c r="I18" s="169">
        <f>AVERAGE('1LP PC'!I18,'1LP PR'!I18,'1LP FE '!I18)</f>
        <v>63.366666666666674</v>
      </c>
      <c r="J18" s="19">
        <f>AVERAGE('1LP PC'!J18,'1LP PR'!J18,'1LP FE '!J18)</f>
        <v>3.5400000000000005</v>
      </c>
      <c r="K18" s="19">
        <f>AVERAGE('1LP PC'!K18,'1LP PR'!K18,'1LP FE '!K18)</f>
        <v>3</v>
      </c>
      <c r="L18" s="19">
        <f>AVERAGE('1LP PC'!L18,'1LP PR'!L18,'1LP FE '!L18)</f>
        <v>3.3333333333333335</v>
      </c>
      <c r="M18" s="19">
        <f>AVERAGE('1LP PC'!M18,'1LP PR'!M18,'1LP FE '!M18)</f>
        <v>4.433333333333334</v>
      </c>
      <c r="N18" s="19">
        <f>AVERAGE('1LP PC'!N18,'1LP PR'!N18,'1LP FE '!N18)</f>
        <v>4.666666666666667</v>
      </c>
      <c r="O18" s="19">
        <f>AVERAGE('1LP PC'!O18,'1LP PR'!O18,'1LP FE '!O18)</f>
        <v>2.8333333333333335</v>
      </c>
      <c r="P18" s="20">
        <f>AVERAGE('1LP PC'!P18,'1LP PR'!P18,'1LP FE '!P18)</f>
        <v>4.596666666666667</v>
      </c>
      <c r="Q18" s="20">
        <f>AVERAGE('1LP PC'!Q18,'1LP PR'!Q18,'1LP FE '!Q18)</f>
        <v>4.3500000000000005</v>
      </c>
      <c r="R18" s="20">
        <f>AVERAGE('1LP PC'!R18,'1LP PR'!R18,'1LP FE '!R18)</f>
        <v>2.4133333333333336</v>
      </c>
      <c r="S18" s="20">
        <f>AVERAGE('1LP PC'!S18,'1LP PR'!S18,'1LP FE '!S18)</f>
        <v>11.166666666666666</v>
      </c>
      <c r="T18" s="19">
        <f>AVERAGE('1LP PC'!T18,'1LP PR'!T18,'1LP FE '!T18)</f>
        <v>3.407142857142857</v>
      </c>
    </row>
    <row r="19" spans="2:20" ht="15.75" customHeight="1">
      <c r="B19" s="16" t="s">
        <v>58</v>
      </c>
      <c r="C19" s="17" t="s">
        <v>62</v>
      </c>
      <c r="D19" s="18">
        <v>9</v>
      </c>
      <c r="E19" s="24">
        <f>AVERAGE('1LP PC'!E19,'1LP PR'!E19,'1LP FE '!E19)</f>
        <v>108.1111111111111</v>
      </c>
      <c r="F19" s="19">
        <f>AVERAGE('1LP PC'!F19,'1LP PR'!F19,'1LP FE '!F19)</f>
        <v>98.57777777777778</v>
      </c>
      <c r="G19" s="19">
        <f>AVERAGE('1LP PC'!G19,'1LP PR'!G19,'1LP FE '!G19)</f>
        <v>2.8000000000000003</v>
      </c>
      <c r="H19" s="19">
        <f>AVERAGE('1LP PC'!H19,'1LP PR'!H19,'1LP FE '!H19)</f>
        <v>2.9333333333333336</v>
      </c>
      <c r="I19" s="169">
        <f>AVERAGE('1LP PC'!I19,'1LP PR'!I19,'1LP FE '!I19)</f>
        <v>54.155555555555544</v>
      </c>
      <c r="J19" s="19">
        <f>AVERAGE('1LP PC'!J19,'1LP PR'!J19,'1LP FE '!J19)</f>
        <v>4.08</v>
      </c>
      <c r="K19" s="19">
        <f>AVERAGE('1LP PC'!K19,'1LP PR'!K19,'1LP FE '!K19)</f>
        <v>2.8333333333333335</v>
      </c>
      <c r="L19" s="19">
        <f>AVERAGE('1LP PC'!L19,'1LP PR'!L19,'1LP FE '!L19)</f>
        <v>2.8333333333333335</v>
      </c>
      <c r="M19" s="19">
        <f>AVERAGE('1LP PC'!M19,'1LP PR'!M19,'1LP FE '!M19)</f>
        <v>3.5</v>
      </c>
      <c r="N19" s="19">
        <f>AVERAGE('1LP PC'!N19,'1LP PR'!N19,'1LP FE '!N19)</f>
        <v>4.333333333333333</v>
      </c>
      <c r="O19" s="19">
        <f>AVERAGE('1LP PC'!O19,'1LP PR'!O19,'1LP FE '!O19)</f>
        <v>4</v>
      </c>
      <c r="P19" s="20">
        <f>AVERAGE('1LP PC'!P19,'1LP PR'!P19,'1LP FE '!P19)</f>
        <v>4.59</v>
      </c>
      <c r="Q19" s="20">
        <f>AVERAGE('1LP PC'!Q19,'1LP PR'!Q19,'1LP FE '!Q19)</f>
        <v>4.283333333333334</v>
      </c>
      <c r="R19" s="20">
        <f>AVERAGE('1LP PC'!R19,'1LP PR'!R19,'1LP FE '!R19)</f>
        <v>2.4233333333333333</v>
      </c>
      <c r="S19" s="20">
        <f>AVERAGE('1LP PC'!S19,'1LP PR'!S19,'1LP FE '!S19)</f>
        <v>5.5</v>
      </c>
      <c r="T19" s="19">
        <f>AVERAGE('1LP PC'!T19,'1LP PR'!T19,'1LP FE '!T19)</f>
        <v>3.142857142857143</v>
      </c>
    </row>
    <row r="20" spans="2:20" ht="15.75" customHeight="1">
      <c r="B20" s="16" t="s">
        <v>59</v>
      </c>
      <c r="C20" s="17" t="s">
        <v>62</v>
      </c>
      <c r="D20" s="18">
        <v>10</v>
      </c>
      <c r="E20" s="24">
        <f>AVERAGE('1LP PC'!E20,'1LP PR'!E20,'1LP FE '!E20)</f>
        <v>103.27777777777777</v>
      </c>
      <c r="F20" s="19">
        <f>AVERAGE('1LP PC'!F20,'1LP PR'!F20,'1LP FE '!F20)</f>
        <v>81.99888888888889</v>
      </c>
      <c r="G20" s="19">
        <f>AVERAGE('1LP PC'!G20,'1LP PR'!G20,'1LP FE '!G20)</f>
        <v>2.966666666666667</v>
      </c>
      <c r="H20" s="19">
        <f>AVERAGE('1LP PC'!H20,'1LP PR'!H20,'1LP FE '!H20)</f>
        <v>3.1</v>
      </c>
      <c r="I20" s="169">
        <f>AVERAGE('1LP PC'!I20,'1LP PR'!I20,'1LP FE '!I20)</f>
        <v>55.69999999999999</v>
      </c>
      <c r="J20" s="19">
        <f>AVERAGE('1LP PC'!J20,'1LP PR'!J20,'1LP FE '!J20)</f>
        <v>4.033333333333333</v>
      </c>
      <c r="K20" s="19">
        <f>AVERAGE('1LP PC'!K20,'1LP PR'!K20,'1LP FE '!K20)</f>
        <v>3.1666666666666665</v>
      </c>
      <c r="L20" s="19">
        <f>AVERAGE('1LP PC'!L20,'1LP PR'!L20,'1LP FE '!L20)</f>
        <v>4.333333333333333</v>
      </c>
      <c r="M20" s="19">
        <f>AVERAGE('1LP PC'!M20,'1LP PR'!M20,'1LP FE '!M20)</f>
        <v>4</v>
      </c>
      <c r="N20" s="19">
        <f>AVERAGE('1LP PC'!N20,'1LP PR'!N20,'1LP FE '!N20)</f>
        <v>4.666666666666667</v>
      </c>
      <c r="O20" s="19">
        <f>AVERAGE('1LP PC'!O20,'1LP PR'!O20,'1LP FE '!O20)</f>
        <v>2.8333333333333335</v>
      </c>
      <c r="P20" s="20">
        <f>AVERAGE('1LP PC'!P20,'1LP PR'!P20,'1LP FE '!P20)</f>
        <v>4.323333333333333</v>
      </c>
      <c r="Q20" s="20">
        <f>AVERAGE('1LP PC'!Q20,'1LP PR'!Q20,'1LP FE '!Q20)</f>
        <v>4.3999999999999995</v>
      </c>
      <c r="R20" s="20">
        <f>AVERAGE('1LP PC'!R20,'1LP PR'!R20,'1LP FE '!R20)</f>
        <v>2.266666666666666</v>
      </c>
      <c r="S20" s="20">
        <f>AVERAGE('1LP PC'!S20,'1LP PR'!S20,'1LP FE '!S20)</f>
        <v>7.333333333333333</v>
      </c>
      <c r="T20" s="19">
        <f>AVERAGE('1LP PC'!T20,'1LP PR'!T20,'1LP FE '!T20)</f>
        <v>3.3499999999999996</v>
      </c>
    </row>
    <row r="21" spans="2:20" s="21" customFormat="1" ht="33.75" customHeight="1">
      <c r="B21" s="16" t="s">
        <v>17</v>
      </c>
      <c r="C21" s="18"/>
      <c r="D21" s="18"/>
      <c r="E21" s="26">
        <v>99.1</v>
      </c>
      <c r="F21" s="22">
        <v>99.1</v>
      </c>
      <c r="G21" s="22">
        <v>99.1</v>
      </c>
      <c r="H21" s="22">
        <v>99.1</v>
      </c>
      <c r="I21" s="22">
        <v>99.1</v>
      </c>
      <c r="J21" s="22">
        <v>99.1</v>
      </c>
      <c r="K21" s="22">
        <v>99.1</v>
      </c>
      <c r="L21" s="22">
        <v>99.1</v>
      </c>
      <c r="M21" s="22">
        <v>99.1</v>
      </c>
      <c r="N21" s="22">
        <v>99.1</v>
      </c>
      <c r="O21" s="22">
        <v>99.1</v>
      </c>
      <c r="P21" s="23">
        <v>99.1</v>
      </c>
      <c r="Q21" s="23">
        <v>99.1</v>
      </c>
      <c r="R21" s="23">
        <v>99.1</v>
      </c>
      <c r="S21" s="23">
        <v>99.1</v>
      </c>
      <c r="T21" s="22">
        <v>99.1</v>
      </c>
    </row>
    <row r="22" ht="15" customHeight="1"/>
    <row r="23" ht="15" customHeight="1"/>
    <row r="24" ht="15" customHeight="1"/>
    <row r="25" spans="2:24" ht="44.25" customHeight="1">
      <c r="B25" s="210" t="s">
        <v>61</v>
      </c>
      <c r="C25" s="211" t="s">
        <v>9</v>
      </c>
      <c r="D25" s="210" t="s">
        <v>10</v>
      </c>
      <c r="E25" s="224" t="s">
        <v>98</v>
      </c>
      <c r="F25" s="226" t="s">
        <v>154</v>
      </c>
      <c r="G25" s="210" t="s">
        <v>21</v>
      </c>
      <c r="H25" s="218" t="s">
        <v>18</v>
      </c>
      <c r="I25" s="219"/>
      <c r="J25" s="218" t="s">
        <v>152</v>
      </c>
      <c r="K25" s="220"/>
      <c r="L25" s="220"/>
      <c r="M25" s="220"/>
      <c r="N25" s="220"/>
      <c r="O25" s="220"/>
      <c r="P25" s="219"/>
      <c r="S25" s="5"/>
      <c r="T25" s="100"/>
      <c r="U25" s="100"/>
      <c r="V25" s="100"/>
      <c r="W25" s="100"/>
      <c r="X25" s="100"/>
    </row>
    <row r="26" spans="2:24" ht="67.5" customHeight="1">
      <c r="B26" s="210"/>
      <c r="C26" s="211"/>
      <c r="D26" s="210"/>
      <c r="E26" s="225"/>
      <c r="F26" s="227"/>
      <c r="G26" s="210"/>
      <c r="H26" s="13" t="s">
        <v>22</v>
      </c>
      <c r="I26" s="13" t="s">
        <v>23</v>
      </c>
      <c r="J26" s="13" t="s">
        <v>24</v>
      </c>
      <c r="K26" s="13" t="s">
        <v>25</v>
      </c>
      <c r="L26" s="13" t="s">
        <v>26</v>
      </c>
      <c r="M26" s="13" t="s">
        <v>27</v>
      </c>
      <c r="N26" s="13" t="s">
        <v>28</v>
      </c>
      <c r="O26" s="13" t="s">
        <v>29</v>
      </c>
      <c r="P26" s="11" t="s">
        <v>31</v>
      </c>
      <c r="T26" s="101"/>
      <c r="U26" s="100"/>
      <c r="V26" s="102"/>
      <c r="W26" s="102"/>
      <c r="X26" s="102"/>
    </row>
    <row r="27" spans="2:21" ht="15.75">
      <c r="B27" s="16" t="s">
        <v>34</v>
      </c>
      <c r="C27" s="17" t="s">
        <v>62</v>
      </c>
      <c r="D27" s="18">
        <v>1</v>
      </c>
      <c r="E27" s="109">
        <f aca="true" t="shared" si="0" ref="E27:E36">+F27*P11*10</f>
        <v>2851.802032114895</v>
      </c>
      <c r="F27" s="19">
        <f>AVERAGE('1LT PC'!F28,'1LT PR'!F28,'1LT FE'!F28)</f>
        <v>57.65098447671621</v>
      </c>
      <c r="G27" s="97">
        <f>AVERAGE('1LT PC'!G28,'1LT PR'!G28,'1LT FE'!G28)</f>
        <v>77.99524066283414</v>
      </c>
      <c r="H27" s="97">
        <f>AVERAGE('1LT PC'!H28,'1LT PR'!H28,'1LT FE'!H28)</f>
        <v>15.797942581232242</v>
      </c>
      <c r="I27" s="97">
        <f>AVERAGE('1LT PC'!I28,'1LT PR'!I28,'1LT FE'!I28)</f>
        <v>6.206816755933631</v>
      </c>
      <c r="J27" s="97">
        <f>AVERAGE('1LT PC'!J28,'1LT PR'!J28,'1LT FE'!J28)</f>
        <v>2.460916860916861</v>
      </c>
      <c r="K27" s="97">
        <f>AVERAGE('1LT PC'!K28,'1LT PR'!K28,'1LT FE'!K28)</f>
        <v>0.7603309826797995</v>
      </c>
      <c r="L27" s="97">
        <f>AVERAGE('1LT PC'!L28,'1LT PR'!L28,'1LT FE'!L28)</f>
        <v>6.022912511256069</v>
      </c>
      <c r="M27" s="97">
        <f>AVERAGE('1LT PC'!M28,'1LT PR'!M28,'1LT FE'!M28)</f>
        <v>0</v>
      </c>
      <c r="N27" s="97">
        <f>AVERAGE('1LT PC'!N28,'1LT PR'!N28,'1LT FE'!N28)</f>
        <v>1.4777777777777776</v>
      </c>
      <c r="O27" s="97">
        <f>AVERAGE('1LT PC'!O28,'1LT PR'!O28,'1LT FE'!O28)</f>
        <v>2.555555555555556</v>
      </c>
      <c r="P27" s="97">
        <f>AVERAGE('1LT PC'!P28,'1LT PR'!P28,'1LT FE'!P28)</f>
        <v>0.7111111111111111</v>
      </c>
      <c r="T27" s="101"/>
      <c r="U27" s="108"/>
    </row>
    <row r="28" spans="2:21" ht="15.75">
      <c r="B28" s="16" t="s">
        <v>53</v>
      </c>
      <c r="C28" s="17" t="s">
        <v>62</v>
      </c>
      <c r="D28" s="18">
        <v>2</v>
      </c>
      <c r="E28" s="109">
        <f t="shared" si="0"/>
        <v>2946.8680747235835</v>
      </c>
      <c r="F28" s="19">
        <f>AVERAGE('1LT PC'!F29,'1LT PR'!F29,'1LT FE'!F29)</f>
        <v>58.1618698958602</v>
      </c>
      <c r="G28" s="97">
        <f>AVERAGE('1LT PC'!G29,'1LT PR'!G29,'1LT FE'!G29)</f>
        <v>75.3444573463417</v>
      </c>
      <c r="H28" s="97">
        <f>AVERAGE('1LT PC'!H29,'1LT PR'!H29,'1LT FE'!H29)</f>
        <v>16.722858098498193</v>
      </c>
      <c r="I28" s="97">
        <f>AVERAGE('1LT PC'!I29,'1LT PR'!I29,'1LT FE'!I29)</f>
        <v>7.932684555160104</v>
      </c>
      <c r="J28" s="97">
        <f>AVERAGE('1LT PC'!J29,'1LT PR'!J29,'1LT FE'!J29)</f>
        <v>2.233164983164983</v>
      </c>
      <c r="K28" s="97">
        <f>AVERAGE('1LT PC'!K29,'1LT PR'!K29,'1LT FE'!K29)</f>
        <v>0.09999999999999999</v>
      </c>
      <c r="L28" s="97">
        <f>AVERAGE('1LT PC'!L29,'1LT PR'!L29,'1LT FE'!L29)</f>
        <v>11.3518198200177</v>
      </c>
      <c r="M28" s="97">
        <f>AVERAGE('1LT PC'!M29,'1LT PR'!M29,'1LT FE'!M29)</f>
        <v>0.7777777777777778</v>
      </c>
      <c r="N28" s="97">
        <f>AVERAGE('1LT PC'!N29,'1LT PR'!N29,'1LT FE'!N29)</f>
        <v>0.1111111111111111</v>
      </c>
      <c r="O28" s="97">
        <f>AVERAGE('1LT PC'!O29,'1LT PR'!O29,'1LT FE'!O29)</f>
        <v>2.2222222222222223</v>
      </c>
      <c r="P28" s="97">
        <f>AVERAGE('1LT PC'!P29,'1LT PR'!P29,'1LT FE'!P29)</f>
        <v>0.35555555555555557</v>
      </c>
      <c r="T28" s="101"/>
      <c r="U28" s="108"/>
    </row>
    <row r="29" spans="2:21" ht="15.75">
      <c r="B29" s="16" t="s">
        <v>54</v>
      </c>
      <c r="C29" s="17" t="s">
        <v>62</v>
      </c>
      <c r="D29" s="18">
        <v>3</v>
      </c>
      <c r="E29" s="109">
        <f t="shared" si="0"/>
        <v>3148.8716887803694</v>
      </c>
      <c r="F29" s="19">
        <f>AVERAGE('1LT PC'!F30,'1LT PR'!F30,'1LT FE'!F30)</f>
        <v>72.16665444110855</v>
      </c>
      <c r="G29" s="97">
        <f>AVERAGE('1LT PC'!G30,'1LT PR'!G30,'1LT FE'!G30)</f>
        <v>81.52519089237676</v>
      </c>
      <c r="H29" s="97">
        <f>AVERAGE('1LT PC'!H30,'1LT PR'!H30,'1LT FE'!H30)</f>
        <v>13.42306045306706</v>
      </c>
      <c r="I29" s="97">
        <f>AVERAGE('1LT PC'!I30,'1LT PR'!I30,'1LT FE'!I30)</f>
        <v>5.0517486545561825</v>
      </c>
      <c r="J29" s="97">
        <f>AVERAGE('1LT PC'!J30,'1LT PR'!J30,'1LT FE'!J30)</f>
        <v>4.081221596490363</v>
      </c>
      <c r="K29" s="97">
        <f>AVERAGE('1LT PC'!K30,'1LT PR'!K30,'1LT FE'!K30)</f>
        <v>0.38177281173433314</v>
      </c>
      <c r="L29" s="97">
        <f>AVERAGE('1LT PC'!L30,'1LT PR'!L30,'1LT FE'!L30)</f>
        <v>5.830463343252809</v>
      </c>
      <c r="M29" s="97">
        <f>AVERAGE('1LT PC'!M30,'1LT PR'!M30,'1LT FE'!M30)</f>
        <v>0.2222222222222222</v>
      </c>
      <c r="N29" s="97">
        <f>AVERAGE('1LT PC'!N30,'1LT PR'!N30,'1LT FE'!N30)</f>
        <v>0.17777777777777778</v>
      </c>
      <c r="O29" s="97">
        <f>AVERAGE('1LT PC'!O30,'1LT PR'!O30,'1LT FE'!O30)</f>
        <v>3.111111111111111</v>
      </c>
      <c r="P29" s="97">
        <f>AVERAGE('1LT PC'!P30,'1LT PR'!P30,'1LT FE'!P30)</f>
        <v>0.1111111111111111</v>
      </c>
      <c r="T29" s="101"/>
      <c r="U29" s="108"/>
    </row>
    <row r="30" spans="2:21" ht="15.75">
      <c r="B30" s="16" t="s">
        <v>55</v>
      </c>
      <c r="C30" s="17" t="s">
        <v>62</v>
      </c>
      <c r="D30" s="18">
        <v>4</v>
      </c>
      <c r="E30" s="109">
        <f t="shared" si="0"/>
        <v>2881.8090608184893</v>
      </c>
      <c r="F30" s="19">
        <f>AVERAGE('1LT PC'!F31,'1LT PR'!F31,'1LT FE'!F31)</f>
        <v>65.64485332160568</v>
      </c>
      <c r="G30" s="97">
        <f>AVERAGE('1LT PC'!G31,'1LT PR'!G31,'1LT FE'!G31)</f>
        <v>71.02222481387201</v>
      </c>
      <c r="H30" s="97">
        <f>AVERAGE('1LT PC'!H31,'1LT PR'!H31,'1LT FE'!H31)</f>
        <v>19.8752124935444</v>
      </c>
      <c r="I30" s="97">
        <f>AVERAGE('1LT PC'!I31,'1LT PR'!I31,'1LT FE'!I31)</f>
        <v>9.10256269258358</v>
      </c>
      <c r="J30" s="97">
        <f>AVERAGE('1LT PC'!J31,'1LT PR'!J31,'1LT FE'!J31)</f>
        <v>5.0043360510145805</v>
      </c>
      <c r="K30" s="97">
        <f>AVERAGE('1LT PC'!K31,'1LT PR'!K31,'1LT FE'!K31)</f>
        <v>0.43397266313932975</v>
      </c>
      <c r="L30" s="97">
        <f>AVERAGE('1LT PC'!L31,'1LT PR'!L31,'1LT FE'!L31)</f>
        <v>8.53524175124116</v>
      </c>
      <c r="M30" s="97">
        <f>AVERAGE('1LT PC'!M31,'1LT PR'!M31,'1LT FE'!M31)</f>
        <v>1.4444444444444444</v>
      </c>
      <c r="N30" s="97">
        <f>AVERAGE('1LT PC'!N31,'1LT PR'!N31,'1LT FE'!N31)</f>
        <v>0.14444444444444446</v>
      </c>
      <c r="O30" s="97">
        <f>AVERAGE('1LT PC'!O31,'1LT PR'!O31,'1LT FE'!O31)</f>
        <v>2.777777777777778</v>
      </c>
      <c r="P30" s="97">
        <f>AVERAGE('1LT PC'!P31,'1LT PR'!P31,'1LT FE'!P31)</f>
        <v>3.0666666666666664</v>
      </c>
      <c r="T30" s="101"/>
      <c r="U30" s="108"/>
    </row>
    <row r="31" spans="2:21" ht="15.75">
      <c r="B31" s="16" t="s">
        <v>38</v>
      </c>
      <c r="C31" s="17" t="s">
        <v>62</v>
      </c>
      <c r="D31" s="18">
        <v>5</v>
      </c>
      <c r="E31" s="109">
        <f t="shared" si="0"/>
        <v>2762.74516072611</v>
      </c>
      <c r="F31" s="19">
        <f>AVERAGE('1LT PC'!F32,'1LT PR'!F32,'1LT FE'!F32)</f>
        <v>58.907146284138804</v>
      </c>
      <c r="G31" s="97">
        <f>AVERAGE('1LT PC'!G32,'1LT PR'!G32,'1LT FE'!G32)</f>
        <v>75.16821501632597</v>
      </c>
      <c r="H31" s="97">
        <f>AVERAGE('1LT PC'!H32,'1LT PR'!H32,'1LT FE'!H32)</f>
        <v>14.353265138640522</v>
      </c>
      <c r="I31" s="97">
        <f>AVERAGE('1LT PC'!I32,'1LT PR'!I32,'1LT FE'!I32)</f>
        <v>10.478519845033517</v>
      </c>
      <c r="J31" s="97">
        <f>AVERAGE('1LT PC'!J32,'1LT PR'!J32,'1LT FE'!J32)</f>
        <v>1.488888888888889</v>
      </c>
      <c r="K31" s="97">
        <f>AVERAGE('1LT PC'!K32,'1LT PR'!K32,'1LT FE'!K32)</f>
        <v>0.03333333333333333</v>
      </c>
      <c r="L31" s="97">
        <f>AVERAGE('1LT PC'!L32,'1LT PR'!L32,'1LT FE'!L32)</f>
        <v>8.621561830007247</v>
      </c>
      <c r="M31" s="97">
        <f>AVERAGE('1LT PC'!M32,'1LT PR'!M32,'1LT FE'!M32)</f>
        <v>1.4444444444444444</v>
      </c>
      <c r="N31" s="97">
        <f>AVERAGE('1LT PC'!N32,'1LT PR'!N32,'1LT FE'!N32)</f>
        <v>1.3333333333333333</v>
      </c>
      <c r="O31" s="97">
        <f>AVERAGE('1LT PC'!O32,'1LT PR'!O32,'1LT FE'!O32)</f>
        <v>3.6666666666666665</v>
      </c>
      <c r="P31" s="97">
        <f>AVERAGE('1LT PC'!P32,'1LT PR'!P32,'1LT FE'!P32)</f>
        <v>1.7222222222222223</v>
      </c>
      <c r="T31" s="101"/>
      <c r="U31" s="108"/>
    </row>
    <row r="32" spans="2:21" ht="15.75">
      <c r="B32" s="16" t="s">
        <v>56</v>
      </c>
      <c r="C32" s="17" t="s">
        <v>62</v>
      </c>
      <c r="D32" s="18">
        <v>6</v>
      </c>
      <c r="E32" s="109">
        <f t="shared" si="0"/>
        <v>2697.3605515948225</v>
      </c>
      <c r="F32" s="19">
        <f>AVERAGE('1LT PC'!F33,'1LT PR'!F33,'1LT FE'!F33)</f>
        <v>54.67622739719234</v>
      </c>
      <c r="G32" s="97">
        <f>AVERAGE('1LT PC'!G33,'1LT PR'!G33,'1LT FE'!G33)</f>
        <v>72.42472979097407</v>
      </c>
      <c r="H32" s="97">
        <f>AVERAGE('1LT PC'!H33,'1LT PR'!H33,'1LT FE'!H33)</f>
        <v>19.92968118643535</v>
      </c>
      <c r="I32" s="97">
        <f>AVERAGE('1LT PC'!I33,'1LT PR'!I33,'1LT FE'!I33)</f>
        <v>7.645589022590585</v>
      </c>
      <c r="J32" s="97">
        <f>AVERAGE('1LT PC'!J33,'1LT PR'!J33,'1LT FE'!J33)</f>
        <v>3.296896076516442</v>
      </c>
      <c r="K32" s="97">
        <f>AVERAGE('1LT PC'!K33,'1LT PR'!K33,'1LT FE'!K33)</f>
        <v>0.06666666666666667</v>
      </c>
      <c r="L32" s="97">
        <f>AVERAGE('1LT PC'!L33,'1LT PR'!L33,'1LT FE'!L33)</f>
        <v>6.898822515911088</v>
      </c>
      <c r="M32" s="97">
        <f>AVERAGE('1LT PC'!M33,'1LT PR'!M33,'1LT FE'!M33)</f>
        <v>0.5555555555555556</v>
      </c>
      <c r="N32" s="97">
        <f>AVERAGE('1LT PC'!N33,'1LT PR'!N33,'1LT FE'!N33)</f>
        <v>0.2111111111111111</v>
      </c>
      <c r="O32" s="97">
        <f>AVERAGE('1LT PC'!O33,'1LT PR'!O33,'1LT FE'!O33)</f>
        <v>3.777777777777778</v>
      </c>
      <c r="P32" s="97">
        <f>AVERAGE('1LT PC'!P33,'1LT PR'!P33,'1LT FE'!P33)</f>
        <v>2.3333333333333335</v>
      </c>
      <c r="T32" s="101"/>
      <c r="U32" s="108"/>
    </row>
    <row r="33" spans="2:21" ht="15.75">
      <c r="B33" s="16" t="s">
        <v>39</v>
      </c>
      <c r="C33" s="17" t="s">
        <v>62</v>
      </c>
      <c r="D33" s="18">
        <v>7</v>
      </c>
      <c r="E33" s="109">
        <f t="shared" si="0"/>
        <v>3100.6521069174796</v>
      </c>
      <c r="F33" s="19">
        <f>AVERAGE('1LT PC'!F34,'1LT PR'!F34,'1LT FE'!F34)</f>
        <v>66.58522777918711</v>
      </c>
      <c r="G33" s="97">
        <f>AVERAGE('1LT PC'!G34,'1LT PR'!G34,'1LT FE'!G34)</f>
        <v>81.25623744823332</v>
      </c>
      <c r="H33" s="97">
        <f>AVERAGE('1LT PC'!H34,'1LT PR'!H34,'1LT FE'!H34)</f>
        <v>8.464380020607555</v>
      </c>
      <c r="I33" s="97">
        <f>AVERAGE('1LT PC'!I34,'1LT PR'!I34,'1LT FE'!I34)</f>
        <v>10.279382531159117</v>
      </c>
      <c r="J33" s="97">
        <f>AVERAGE('1LT PC'!J34,'1LT PR'!J34,'1LT FE'!J34)</f>
        <v>3.0035522591557076</v>
      </c>
      <c r="K33" s="97">
        <f>AVERAGE('1LT PC'!K34,'1LT PR'!K34,'1LT FE'!K34)</f>
        <v>1.0540664227445837</v>
      </c>
      <c r="L33" s="97">
        <f>AVERAGE('1LT PC'!L34,'1LT PR'!L34,'1LT FE'!L34)</f>
        <v>7.606456456456456</v>
      </c>
      <c r="M33" s="97">
        <f>AVERAGE('1LT PC'!M34,'1LT PR'!M34,'1LT FE'!M34)</f>
        <v>0</v>
      </c>
      <c r="N33" s="97">
        <f>AVERAGE('1LT PC'!N34,'1LT PR'!N34,'1LT FE'!N34)</f>
        <v>0</v>
      </c>
      <c r="O33" s="97">
        <f>AVERAGE('1LT PC'!O34,'1LT PR'!O34,'1LT FE'!O34)</f>
        <v>4.444444444444445</v>
      </c>
      <c r="P33" s="97">
        <f>AVERAGE('1LT PC'!P34,'1LT PR'!P34,'1LT FE'!P34)</f>
        <v>0.2222222222222222</v>
      </c>
      <c r="T33" s="101"/>
      <c r="U33" s="108"/>
    </row>
    <row r="34" spans="2:21" ht="15.75">
      <c r="B34" s="16" t="s">
        <v>57</v>
      </c>
      <c r="C34" s="17" t="s">
        <v>62</v>
      </c>
      <c r="D34" s="18">
        <v>8</v>
      </c>
      <c r="E34" s="109">
        <f t="shared" si="0"/>
        <v>3379.6391460507157</v>
      </c>
      <c r="F34" s="19">
        <f>AVERAGE('1LT PC'!F35,'1LT PR'!F35,'1LT FE'!F35)</f>
        <v>73.52369425781107</v>
      </c>
      <c r="G34" s="97">
        <f>AVERAGE('1LT PC'!G35,'1LT PR'!G35,'1LT FE'!G35)</f>
        <v>82.76134577310732</v>
      </c>
      <c r="H34" s="97">
        <f>AVERAGE('1LT PC'!H35,'1LT PR'!H35,'1LT FE'!H35)</f>
        <v>10.810764739719316</v>
      </c>
      <c r="I34" s="97">
        <f>AVERAGE('1LT PC'!I35,'1LT PR'!I35,'1LT FE'!I35)</f>
        <v>6.427889487173355</v>
      </c>
      <c r="J34" s="97">
        <f>AVERAGE('1LT PC'!J35,'1LT PR'!J35,'1LT FE'!J35)</f>
        <v>4.160448521916411</v>
      </c>
      <c r="K34" s="97">
        <f>AVERAGE('1LT PC'!K35,'1LT PR'!K35,'1LT FE'!K35)</f>
        <v>0.6463984197929151</v>
      </c>
      <c r="L34" s="97">
        <f>AVERAGE('1LT PC'!L35,'1LT PR'!L35,'1LT FE'!L35)</f>
        <v>5.686110667135505</v>
      </c>
      <c r="M34" s="97">
        <f>AVERAGE('1LT PC'!M35,'1LT PR'!M35,'1LT FE'!M35)</f>
        <v>0.2222222222222222</v>
      </c>
      <c r="N34" s="97">
        <f>AVERAGE('1LT PC'!N35,'1LT PR'!N35,'1LT FE'!N35)</f>
        <v>0.6222222222222222</v>
      </c>
      <c r="O34" s="97">
        <f>AVERAGE('1LT PC'!O35,'1LT PR'!O35,'1LT FE'!O35)</f>
        <v>3.3333333333333335</v>
      </c>
      <c r="P34" s="97">
        <f>AVERAGE('1LT PC'!P35,'1LT PR'!P35,'1LT FE'!P35)</f>
        <v>2.2888888888888888</v>
      </c>
      <c r="T34" s="101"/>
      <c r="U34" s="108"/>
    </row>
    <row r="35" spans="2:21" ht="15.75">
      <c r="B35" s="16" t="s">
        <v>58</v>
      </c>
      <c r="C35" s="17" t="s">
        <v>62</v>
      </c>
      <c r="D35" s="18">
        <v>9</v>
      </c>
      <c r="E35" s="109">
        <f t="shared" si="0"/>
        <v>2637.8891633890007</v>
      </c>
      <c r="F35" s="19">
        <f>AVERAGE('1LT PC'!F36,'1LT PR'!F36,'1LT FE'!F36)</f>
        <v>57.470352143551224</v>
      </c>
      <c r="G35" s="97">
        <f>AVERAGE('1LT PC'!G36,'1LT PR'!G36,'1LT FE'!G36)</f>
        <v>76.3163598632696</v>
      </c>
      <c r="H35" s="97">
        <f>AVERAGE('1LT PC'!H36,'1LT PR'!H36,'1LT FE'!H36)</f>
        <v>9.828070227196326</v>
      </c>
      <c r="I35" s="97">
        <f>AVERAGE('1LT PC'!I36,'1LT PR'!I36,'1LT FE'!I36)</f>
        <v>13.855569909534077</v>
      </c>
      <c r="J35" s="97">
        <f>AVERAGE('1LT PC'!J36,'1LT PR'!J36,'1LT FE'!J36)</f>
        <v>2.3661077174911167</v>
      </c>
      <c r="K35" s="97">
        <f>AVERAGE('1LT PC'!K36,'1LT PR'!K36,'1LT FE'!K36)</f>
        <v>2.853897339668091</v>
      </c>
      <c r="L35" s="97">
        <f>AVERAGE('1LT PC'!L36,'1LT PR'!L36,'1LT FE'!L36)</f>
        <v>8.293934070613913</v>
      </c>
      <c r="M35" s="97">
        <f>AVERAGE('1LT PC'!M36,'1LT PR'!M36,'1LT FE'!M36)</f>
        <v>0.1111111111111111</v>
      </c>
      <c r="N35" s="97">
        <f>AVERAGE('1LT PC'!N36,'1LT PR'!N36,'1LT FE'!N36)</f>
        <v>1.8143530163293011</v>
      </c>
      <c r="O35" s="97">
        <f>AVERAGE('1LT PC'!O36,'1LT PR'!O36,'1LT FE'!O36)</f>
        <v>3.3333333333333335</v>
      </c>
      <c r="P35" s="97">
        <f>AVERAGE('1LT PC'!P36,'1LT PR'!P36,'1LT FE'!P36)</f>
        <v>19.88888888888889</v>
      </c>
      <c r="T35" s="101"/>
      <c r="U35" s="108"/>
    </row>
    <row r="36" spans="2:21" ht="15.75">
      <c r="B36" s="16" t="s">
        <v>59</v>
      </c>
      <c r="C36" s="17" t="s">
        <v>62</v>
      </c>
      <c r="D36" s="18">
        <v>10</v>
      </c>
      <c r="E36" s="109">
        <f t="shared" si="0"/>
        <v>2496.3250977959647</v>
      </c>
      <c r="F36" s="19">
        <f>AVERAGE('1LT PC'!F37,'1LT PR'!F37,'1LT FE'!F37)</f>
        <v>57.74075014177251</v>
      </c>
      <c r="G36" s="97">
        <f>AVERAGE('1LT PC'!G37,'1LT PR'!G37,'1LT FE'!G37)</f>
        <v>78.23739445907016</v>
      </c>
      <c r="H36" s="97">
        <f>AVERAGE('1LT PC'!H37,'1LT PR'!H37,'1LT FE'!H37)</f>
        <v>16.97798785178473</v>
      </c>
      <c r="I36" s="97">
        <f>AVERAGE('1LT PC'!I37,'1LT PR'!I37,'1LT FE'!I37)</f>
        <v>4.784617689145105</v>
      </c>
      <c r="J36" s="97">
        <f>AVERAGE('1LT PC'!J37,'1LT PR'!J37,'1LT FE'!J37)</f>
        <v>4.933762170750321</v>
      </c>
      <c r="K36" s="97">
        <f>AVERAGE('1LT PC'!K37,'1LT PR'!K37,'1LT FE'!K37)</f>
        <v>0.26499508357915436</v>
      </c>
      <c r="L36" s="97">
        <f>AVERAGE('1LT PC'!L37,'1LT PR'!L37,'1LT FE'!L37)</f>
        <v>11.185408972794603</v>
      </c>
      <c r="M36" s="97">
        <f>AVERAGE('1LT PC'!M37,'1LT PR'!M37,'1LT FE'!M37)</f>
        <v>0.7777777777777778</v>
      </c>
      <c r="N36" s="97">
        <f>AVERAGE('1LT PC'!N37,'1LT PR'!N37,'1LT FE'!N37)</f>
        <v>0.3333333333333333</v>
      </c>
      <c r="O36" s="97">
        <f>AVERAGE('1LT PC'!O37,'1LT PR'!O37,'1LT FE'!O37)</f>
        <v>3.888888888888889</v>
      </c>
      <c r="P36" s="97">
        <f>AVERAGE('1LT PC'!P37,'1LT PR'!P37,'1LT FE'!P37)</f>
        <v>0.5333333333333333</v>
      </c>
      <c r="T36" s="101"/>
      <c r="U36" s="108"/>
    </row>
    <row r="37" spans="2:28" ht="38.25" customHeight="1">
      <c r="B37" s="16" t="s">
        <v>17</v>
      </c>
      <c r="C37" s="18"/>
      <c r="D37" s="18"/>
      <c r="E37" s="26">
        <f>AVERAGE(E27:E36)</f>
        <v>2890.396208291143</v>
      </c>
      <c r="F37" s="22">
        <v>80.93384149710744</v>
      </c>
      <c r="G37" s="22">
        <v>80.93384149710744</v>
      </c>
      <c r="H37" s="22">
        <v>80.93384149710744</v>
      </c>
      <c r="I37" s="22">
        <v>80.93384149710744</v>
      </c>
      <c r="J37" s="22">
        <v>80.93384149710744</v>
      </c>
      <c r="K37" s="22">
        <v>80.93384149710744</v>
      </c>
      <c r="L37" s="22">
        <v>80.93384149710744</v>
      </c>
      <c r="M37" s="22">
        <v>80.93384149710744</v>
      </c>
      <c r="N37" s="22">
        <v>80.93384149710744</v>
      </c>
      <c r="O37" s="22">
        <v>80.93384149710744</v>
      </c>
      <c r="P37" s="22">
        <v>80.93384149710744</v>
      </c>
      <c r="T37" s="101"/>
      <c r="U37" s="108"/>
      <c r="V37" s="108"/>
      <c r="W37" s="108"/>
      <c r="X37" s="108"/>
      <c r="Y37" s="108"/>
      <c r="Z37" s="108"/>
      <c r="AA37" s="108"/>
      <c r="AB37" s="108"/>
    </row>
    <row r="38" spans="21:22" ht="15.75">
      <c r="U38" s="101"/>
      <c r="V38" s="108"/>
    </row>
    <row r="39" spans="2:3" s="35" customFormat="1" ht="24.75" customHeight="1">
      <c r="B39" s="43" t="s">
        <v>92</v>
      </c>
      <c r="C39" s="44" t="s">
        <v>93</v>
      </c>
    </row>
    <row r="40" spans="2:3" s="35" customFormat="1" ht="24.75" customHeight="1">
      <c r="B40" s="43"/>
      <c r="C40" s="44" t="s">
        <v>94</v>
      </c>
    </row>
    <row r="41" s="35" customFormat="1" ht="24.75" customHeight="1">
      <c r="B41" s="43"/>
    </row>
  </sheetData>
  <sheetProtection/>
  <mergeCells count="18">
    <mergeCell ref="H25:I25"/>
    <mergeCell ref="J25:P25"/>
    <mergeCell ref="B25:B26"/>
    <mergeCell ref="C25:C26"/>
    <mergeCell ref="D25:D26"/>
    <mergeCell ref="E25:E26"/>
    <mergeCell ref="F25:F26"/>
    <mergeCell ref="G25:G26"/>
    <mergeCell ref="B2:T2"/>
    <mergeCell ref="Q6:S6"/>
    <mergeCell ref="B9:B10"/>
    <mergeCell ref="C9:C10"/>
    <mergeCell ref="D9:D10"/>
    <mergeCell ref="E9:H9"/>
    <mergeCell ref="I9:L9"/>
    <mergeCell ref="M9:O9"/>
    <mergeCell ref="P9:S9"/>
    <mergeCell ref="T9:T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39"/>
  <sheetViews>
    <sheetView zoomScale="80" zoomScaleNormal="80" zoomScalePageLayoutView="0" workbookViewId="0" topLeftCell="A15">
      <selection activeCell="Q25" sqref="Q25:Q35"/>
    </sheetView>
  </sheetViews>
  <sheetFormatPr defaultColWidth="9.140625" defaultRowHeight="15"/>
  <cols>
    <col min="1" max="1" width="3.28125" style="10" customWidth="1"/>
    <col min="2" max="2" width="22.8515625" style="10" customWidth="1"/>
    <col min="3" max="3" width="7.8515625" style="10" customWidth="1"/>
    <col min="4" max="4" width="6.28125" style="10" customWidth="1"/>
    <col min="5" max="5" width="7.7109375" style="10" customWidth="1"/>
    <col min="6" max="20" width="6.7109375" style="10" customWidth="1"/>
    <col min="21" max="16384" width="9.140625" style="10" customWidth="1"/>
  </cols>
  <sheetData>
    <row r="1" s="6" customFormat="1" ht="24.75" customHeight="1"/>
    <row r="2" spans="2:20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</row>
    <row r="3" spans="2:20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  <c r="T3" s="1"/>
    </row>
    <row r="4" spans="2:20" s="7" customFormat="1" ht="24.75" customHeight="1">
      <c r="B4" s="2" t="s">
        <v>1</v>
      </c>
      <c r="D4" s="3" t="s">
        <v>32</v>
      </c>
      <c r="E4" s="3"/>
      <c r="F4" s="1"/>
      <c r="G4" s="1"/>
      <c r="H4" s="1"/>
      <c r="I4" s="1"/>
      <c r="J4" s="1"/>
      <c r="K4" s="1"/>
      <c r="L4" s="1"/>
      <c r="Q4" s="1"/>
      <c r="R4" s="1"/>
      <c r="S4" s="1"/>
      <c r="T4" s="1"/>
    </row>
    <row r="5" spans="2:20" s="7" customFormat="1" ht="24.75" customHeight="1">
      <c r="B5" s="7" t="s">
        <v>2</v>
      </c>
      <c r="D5" s="8" t="s">
        <v>33</v>
      </c>
      <c r="E5" s="8"/>
      <c r="F5" s="1"/>
      <c r="G5" s="1"/>
      <c r="H5" s="1"/>
      <c r="I5" s="1"/>
      <c r="J5" s="1"/>
      <c r="K5" s="1"/>
      <c r="L5" s="1"/>
      <c r="Q5" s="1"/>
      <c r="R5" s="1"/>
      <c r="S5" s="1"/>
      <c r="T5" s="1"/>
    </row>
    <row r="6" spans="2:20" s="7" customFormat="1" ht="24.75" customHeight="1">
      <c r="B6" s="2" t="s">
        <v>3</v>
      </c>
      <c r="C6" s="2"/>
      <c r="D6" s="2" t="s">
        <v>77</v>
      </c>
      <c r="E6" s="2"/>
      <c r="F6" s="4"/>
      <c r="G6" s="4"/>
      <c r="J6" s="1"/>
      <c r="K6" s="1"/>
      <c r="L6" s="1"/>
      <c r="M6" s="7" t="s">
        <v>148</v>
      </c>
      <c r="Q6" s="231">
        <v>43571</v>
      </c>
      <c r="R6" s="231"/>
      <c r="S6" s="231"/>
      <c r="T6" s="1"/>
    </row>
    <row r="7" spans="2:20" s="7" customFormat="1" ht="24.75" customHeight="1">
      <c r="B7" s="7" t="s">
        <v>4</v>
      </c>
      <c r="C7" s="9"/>
      <c r="D7" s="8" t="s">
        <v>149</v>
      </c>
      <c r="E7" s="8"/>
      <c r="F7" s="1"/>
      <c r="G7" s="1"/>
      <c r="J7" s="1"/>
      <c r="K7" s="1"/>
      <c r="L7" s="1"/>
      <c r="Q7" s="1"/>
      <c r="R7" s="1"/>
      <c r="S7" s="1"/>
      <c r="T7" s="1"/>
    </row>
    <row r="8" spans="11:20" s="7" customFormat="1" ht="24.75" customHeight="1">
      <c r="K8" s="1"/>
      <c r="L8" s="1"/>
      <c r="Q8" s="1"/>
      <c r="R8" s="1"/>
      <c r="S8" s="1"/>
      <c r="T8" s="1"/>
    </row>
    <row r="9" spans="2:20" ht="33.75" customHeight="1">
      <c r="B9" s="210" t="s">
        <v>61</v>
      </c>
      <c r="C9" s="211" t="s">
        <v>9</v>
      </c>
      <c r="D9" s="210" t="s">
        <v>10</v>
      </c>
      <c r="E9" s="212" t="s">
        <v>5</v>
      </c>
      <c r="F9" s="213"/>
      <c r="G9" s="213"/>
      <c r="H9" s="214"/>
      <c r="I9" s="215" t="s">
        <v>6</v>
      </c>
      <c r="J9" s="215"/>
      <c r="K9" s="215"/>
      <c r="L9" s="215"/>
      <c r="M9" s="215" t="s">
        <v>7</v>
      </c>
      <c r="N9" s="215"/>
      <c r="O9" s="215"/>
      <c r="P9" s="211" t="s">
        <v>8</v>
      </c>
      <c r="Q9" s="211"/>
      <c r="R9" s="211"/>
      <c r="S9" s="211"/>
      <c r="T9" s="216" t="s">
        <v>151</v>
      </c>
    </row>
    <row r="10" spans="2:20" s="12" customFormat="1" ht="119.25" customHeight="1">
      <c r="B10" s="210"/>
      <c r="C10" s="211"/>
      <c r="D10" s="210"/>
      <c r="E10" s="13" t="s">
        <v>19</v>
      </c>
      <c r="F10" s="13" t="s">
        <v>11</v>
      </c>
      <c r="G10" s="13" t="s">
        <v>44</v>
      </c>
      <c r="H10" s="13" t="s">
        <v>45</v>
      </c>
      <c r="I10" s="14" t="s">
        <v>12</v>
      </c>
      <c r="J10" s="13" t="s">
        <v>46</v>
      </c>
      <c r="K10" s="13" t="s">
        <v>47</v>
      </c>
      <c r="L10" s="13" t="s">
        <v>48</v>
      </c>
      <c r="M10" s="13" t="s">
        <v>49</v>
      </c>
      <c r="N10" s="13" t="s">
        <v>50</v>
      </c>
      <c r="O10" s="13" t="s">
        <v>51</v>
      </c>
      <c r="P10" s="14" t="s">
        <v>13</v>
      </c>
      <c r="Q10" s="14" t="s">
        <v>14</v>
      </c>
      <c r="R10" s="14" t="s">
        <v>15</v>
      </c>
      <c r="S10" s="15" t="s">
        <v>16</v>
      </c>
      <c r="T10" s="217"/>
    </row>
    <row r="11" spans="2:20" ht="19.5" customHeight="1">
      <c r="B11" s="16" t="s">
        <v>34</v>
      </c>
      <c r="C11" s="17" t="s">
        <v>62</v>
      </c>
      <c r="D11" s="18">
        <v>1</v>
      </c>
      <c r="E11" s="24">
        <v>116</v>
      </c>
      <c r="F11" s="19">
        <v>80</v>
      </c>
      <c r="G11" s="19">
        <v>4.5</v>
      </c>
      <c r="H11" s="19">
        <v>5</v>
      </c>
      <c r="I11" s="19">
        <v>67</v>
      </c>
      <c r="J11" s="19">
        <v>5</v>
      </c>
      <c r="K11" s="19">
        <v>3</v>
      </c>
      <c r="L11" s="19">
        <v>3.5</v>
      </c>
      <c r="M11" s="19">
        <v>5</v>
      </c>
      <c r="N11" s="19">
        <v>5</v>
      </c>
      <c r="O11" s="19">
        <v>4.5</v>
      </c>
      <c r="P11" s="20">
        <v>5</v>
      </c>
      <c r="Q11" s="20">
        <v>4.37</v>
      </c>
      <c r="R11" s="20">
        <v>2.6</v>
      </c>
      <c r="S11" s="20">
        <v>6</v>
      </c>
      <c r="T11" s="19">
        <v>4</v>
      </c>
    </row>
    <row r="12" spans="2:20" ht="19.5" customHeight="1">
      <c r="B12" s="16" t="s">
        <v>35</v>
      </c>
      <c r="C12" s="17" t="s">
        <v>62</v>
      </c>
      <c r="D12" s="18">
        <v>2</v>
      </c>
      <c r="E12" s="24">
        <v>110</v>
      </c>
      <c r="F12" s="19">
        <v>74</v>
      </c>
      <c r="G12" s="19">
        <v>4</v>
      </c>
      <c r="H12" s="19">
        <v>4</v>
      </c>
      <c r="I12" s="19">
        <v>56</v>
      </c>
      <c r="J12" s="19">
        <v>3.5</v>
      </c>
      <c r="K12" s="19">
        <v>3</v>
      </c>
      <c r="L12" s="19">
        <v>4.5</v>
      </c>
      <c r="M12" s="19">
        <v>3</v>
      </c>
      <c r="N12" s="19">
        <v>5</v>
      </c>
      <c r="O12" s="19">
        <v>3.5</v>
      </c>
      <c r="P12" s="20">
        <v>5.36</v>
      </c>
      <c r="Q12" s="20">
        <v>4.42</v>
      </c>
      <c r="R12" s="20">
        <v>2.6</v>
      </c>
      <c r="S12" s="20">
        <v>8</v>
      </c>
      <c r="T12" s="19">
        <v>4</v>
      </c>
    </row>
    <row r="13" spans="2:20" ht="19.5" customHeight="1">
      <c r="B13" s="16" t="s">
        <v>36</v>
      </c>
      <c r="C13" s="17" t="s">
        <v>62</v>
      </c>
      <c r="D13" s="18">
        <v>3</v>
      </c>
      <c r="E13" s="24">
        <v>107</v>
      </c>
      <c r="F13" s="19">
        <v>74</v>
      </c>
      <c r="G13" s="19">
        <v>3</v>
      </c>
      <c r="H13" s="19">
        <v>3</v>
      </c>
      <c r="I13" s="19">
        <v>54</v>
      </c>
      <c r="J13" s="19">
        <v>3.5</v>
      </c>
      <c r="K13" s="19">
        <v>3</v>
      </c>
      <c r="L13" s="19">
        <v>4</v>
      </c>
      <c r="M13" s="19">
        <v>2</v>
      </c>
      <c r="N13" s="19">
        <v>5</v>
      </c>
      <c r="O13" s="19">
        <v>3.5</v>
      </c>
      <c r="P13" s="20">
        <v>4.41</v>
      </c>
      <c r="Q13" s="20">
        <v>4.31</v>
      </c>
      <c r="R13" s="20">
        <v>2.38</v>
      </c>
      <c r="S13" s="20">
        <v>7</v>
      </c>
      <c r="T13" s="19">
        <v>3.5</v>
      </c>
    </row>
    <row r="14" spans="2:20" ht="19.5" customHeight="1">
      <c r="B14" s="16" t="s">
        <v>37</v>
      </c>
      <c r="C14" s="17" t="s">
        <v>62</v>
      </c>
      <c r="D14" s="18">
        <v>4</v>
      </c>
      <c r="E14" s="24">
        <v>116</v>
      </c>
      <c r="F14" s="19">
        <v>80</v>
      </c>
      <c r="G14" s="19">
        <v>4.5</v>
      </c>
      <c r="H14" s="19">
        <v>5</v>
      </c>
      <c r="I14" s="19">
        <v>64</v>
      </c>
      <c r="J14" s="19">
        <v>3.5</v>
      </c>
      <c r="K14" s="19">
        <v>3</v>
      </c>
      <c r="L14" s="19">
        <v>3.5</v>
      </c>
      <c r="M14" s="19">
        <v>5</v>
      </c>
      <c r="N14" s="19">
        <v>5</v>
      </c>
      <c r="O14" s="19">
        <v>4</v>
      </c>
      <c r="P14" s="20">
        <v>4.44</v>
      </c>
      <c r="Q14" s="20">
        <v>4.29</v>
      </c>
      <c r="R14" s="20">
        <v>2.32</v>
      </c>
      <c r="S14" s="20">
        <v>4.5</v>
      </c>
      <c r="T14" s="19">
        <v>3.5</v>
      </c>
    </row>
    <row r="15" spans="2:20" ht="19.5" customHeight="1">
      <c r="B15" s="16" t="s">
        <v>38</v>
      </c>
      <c r="C15" s="17" t="s">
        <v>62</v>
      </c>
      <c r="D15" s="18">
        <v>5</v>
      </c>
      <c r="E15" s="24">
        <v>107</v>
      </c>
      <c r="F15" s="19">
        <v>74</v>
      </c>
      <c r="G15" s="19">
        <v>4</v>
      </c>
      <c r="H15" s="19">
        <v>4.5</v>
      </c>
      <c r="I15" s="19">
        <v>60</v>
      </c>
      <c r="J15" s="19">
        <v>3.5</v>
      </c>
      <c r="K15" s="19">
        <v>3</v>
      </c>
      <c r="L15" s="19">
        <v>4</v>
      </c>
      <c r="M15" s="19">
        <v>2</v>
      </c>
      <c r="N15" s="19">
        <v>5</v>
      </c>
      <c r="O15" s="19">
        <v>3</v>
      </c>
      <c r="P15" s="20">
        <v>4.98</v>
      </c>
      <c r="Q15" s="20">
        <v>4.35</v>
      </c>
      <c r="R15" s="20">
        <v>2.4</v>
      </c>
      <c r="S15" s="20">
        <v>4</v>
      </c>
      <c r="T15" s="19">
        <v>3.5</v>
      </c>
    </row>
    <row r="16" spans="2:20" ht="19.5" customHeight="1">
      <c r="B16" s="16" t="s">
        <v>39</v>
      </c>
      <c r="C16" s="17" t="s">
        <v>62</v>
      </c>
      <c r="D16" s="18">
        <v>6</v>
      </c>
      <c r="E16" s="24">
        <v>111</v>
      </c>
      <c r="F16" s="19">
        <v>93</v>
      </c>
      <c r="G16" s="19">
        <v>3.5</v>
      </c>
      <c r="H16" s="19">
        <v>3.5</v>
      </c>
      <c r="I16" s="19">
        <v>61</v>
      </c>
      <c r="J16" s="19">
        <v>3.5</v>
      </c>
      <c r="K16" s="19">
        <v>3</v>
      </c>
      <c r="L16" s="19">
        <v>3.5</v>
      </c>
      <c r="M16" s="19">
        <v>3</v>
      </c>
      <c r="N16" s="19">
        <v>5</v>
      </c>
      <c r="O16" s="19">
        <v>3</v>
      </c>
      <c r="P16" s="20">
        <v>5.21</v>
      </c>
      <c r="Q16" s="20">
        <v>4.34</v>
      </c>
      <c r="R16" s="20">
        <v>2.51</v>
      </c>
      <c r="S16" s="20">
        <v>5</v>
      </c>
      <c r="T16" s="19">
        <v>3.5</v>
      </c>
    </row>
    <row r="17" spans="2:20" ht="19.5" customHeight="1">
      <c r="B17" s="16" t="s">
        <v>40</v>
      </c>
      <c r="C17" s="17" t="s">
        <v>62</v>
      </c>
      <c r="D17" s="18">
        <v>7</v>
      </c>
      <c r="E17" s="24">
        <v>110</v>
      </c>
      <c r="F17" s="19">
        <v>80</v>
      </c>
      <c r="G17" s="19">
        <v>4.5</v>
      </c>
      <c r="H17" s="19">
        <v>5</v>
      </c>
      <c r="I17" s="19">
        <v>66</v>
      </c>
      <c r="J17" s="19">
        <v>4</v>
      </c>
      <c r="K17" s="19">
        <v>3</v>
      </c>
      <c r="L17" s="19">
        <v>4.5</v>
      </c>
      <c r="M17" s="19">
        <v>5</v>
      </c>
      <c r="N17" s="19">
        <v>5</v>
      </c>
      <c r="O17" s="19">
        <v>4.5</v>
      </c>
      <c r="P17" s="20">
        <v>4.83</v>
      </c>
      <c r="Q17" s="20">
        <v>4.39</v>
      </c>
      <c r="R17" s="20">
        <v>2.32</v>
      </c>
      <c r="S17" s="20">
        <v>6</v>
      </c>
      <c r="T17" s="19">
        <v>4.5</v>
      </c>
    </row>
    <row r="18" spans="2:20" ht="19.5" customHeight="1">
      <c r="B18" s="16" t="s">
        <v>41</v>
      </c>
      <c r="C18" s="17" t="s">
        <v>62</v>
      </c>
      <c r="D18" s="18">
        <v>8</v>
      </c>
      <c r="E18" s="24">
        <v>110</v>
      </c>
      <c r="F18" s="19">
        <v>79</v>
      </c>
      <c r="G18" s="19">
        <v>3.5</v>
      </c>
      <c r="H18" s="19">
        <v>5</v>
      </c>
      <c r="I18" s="19">
        <v>69</v>
      </c>
      <c r="J18" s="19">
        <v>3</v>
      </c>
      <c r="K18" s="19">
        <v>3</v>
      </c>
      <c r="L18" s="19">
        <v>3</v>
      </c>
      <c r="M18" s="19">
        <v>4.5</v>
      </c>
      <c r="N18" s="19">
        <v>5</v>
      </c>
      <c r="O18" s="19">
        <v>2.5</v>
      </c>
      <c r="P18" s="20">
        <v>4.66</v>
      </c>
      <c r="Q18" s="20">
        <v>4.37</v>
      </c>
      <c r="R18" s="20">
        <v>2.33</v>
      </c>
      <c r="S18" s="20">
        <v>9</v>
      </c>
      <c r="T18" s="19">
        <v>3.5</v>
      </c>
    </row>
    <row r="19" spans="2:20" ht="19.5" customHeight="1">
      <c r="B19" s="16" t="s">
        <v>42</v>
      </c>
      <c r="C19" s="17" t="s">
        <v>62</v>
      </c>
      <c r="D19" s="18">
        <v>9</v>
      </c>
      <c r="E19" s="24">
        <v>111</v>
      </c>
      <c r="F19" s="19">
        <v>78</v>
      </c>
      <c r="G19" s="19">
        <v>3</v>
      </c>
      <c r="H19" s="19">
        <v>2.5</v>
      </c>
      <c r="I19" s="19">
        <v>56</v>
      </c>
      <c r="J19" s="19">
        <v>4</v>
      </c>
      <c r="K19" s="19">
        <v>3</v>
      </c>
      <c r="L19" s="19">
        <v>3</v>
      </c>
      <c r="M19" s="19">
        <v>4</v>
      </c>
      <c r="N19" s="19">
        <v>5</v>
      </c>
      <c r="O19" s="19">
        <v>4.5</v>
      </c>
      <c r="P19" s="20">
        <v>4.79</v>
      </c>
      <c r="Q19" s="20">
        <v>4.31</v>
      </c>
      <c r="R19" s="20">
        <v>2.4</v>
      </c>
      <c r="S19" s="20">
        <v>3.5</v>
      </c>
      <c r="T19" s="19">
        <v>3.5</v>
      </c>
    </row>
    <row r="20" spans="2:20" ht="19.5" customHeight="1">
      <c r="B20" s="16" t="s">
        <v>43</v>
      </c>
      <c r="C20" s="17" t="s">
        <v>62</v>
      </c>
      <c r="D20" s="18">
        <v>10</v>
      </c>
      <c r="E20" s="24">
        <v>105</v>
      </c>
      <c r="F20" s="19">
        <v>57</v>
      </c>
      <c r="G20" s="19">
        <v>3.5</v>
      </c>
      <c r="H20" s="19">
        <v>3.5</v>
      </c>
      <c r="I20" s="19">
        <v>57</v>
      </c>
      <c r="J20" s="19">
        <v>4.5</v>
      </c>
      <c r="K20" s="19">
        <v>3</v>
      </c>
      <c r="L20" s="19">
        <v>5</v>
      </c>
      <c r="M20" s="19">
        <v>3</v>
      </c>
      <c r="N20" s="19">
        <v>5</v>
      </c>
      <c r="O20" s="19">
        <v>2</v>
      </c>
      <c r="P20" s="20">
        <v>4.63</v>
      </c>
      <c r="Q20" s="20">
        <v>4.42</v>
      </c>
      <c r="R20" s="20">
        <v>2.27</v>
      </c>
      <c r="S20" s="20">
        <v>7</v>
      </c>
      <c r="T20" s="19">
        <v>3.5</v>
      </c>
    </row>
    <row r="21" spans="2:20" s="21" customFormat="1" ht="33.75" customHeight="1">
      <c r="B21" s="221" t="s">
        <v>17</v>
      </c>
      <c r="C21" s="222"/>
      <c r="D21" s="223"/>
      <c r="E21" s="26">
        <f>AVERAGE(E11:E20)</f>
        <v>110.3</v>
      </c>
      <c r="F21" s="22">
        <f>AVERAGE(F11:F20)</f>
        <v>76.9</v>
      </c>
      <c r="G21" s="22">
        <f aca="true" t="shared" si="0" ref="G21:T21">AVERAGE(G11:G20)</f>
        <v>3.8</v>
      </c>
      <c r="H21" s="22">
        <f t="shared" si="0"/>
        <v>4.1</v>
      </c>
      <c r="I21" s="22">
        <f t="shared" si="0"/>
        <v>61</v>
      </c>
      <c r="J21" s="22">
        <f t="shared" si="0"/>
        <v>3.8</v>
      </c>
      <c r="K21" s="22">
        <f t="shared" si="0"/>
        <v>3</v>
      </c>
      <c r="L21" s="22">
        <f t="shared" si="0"/>
        <v>3.85</v>
      </c>
      <c r="M21" s="22">
        <f t="shared" si="0"/>
        <v>3.65</v>
      </c>
      <c r="N21" s="22">
        <f t="shared" si="0"/>
        <v>5</v>
      </c>
      <c r="O21" s="22">
        <f t="shared" si="0"/>
        <v>3.5</v>
      </c>
      <c r="P21" s="23">
        <f t="shared" si="0"/>
        <v>4.831</v>
      </c>
      <c r="Q21" s="23">
        <f t="shared" si="0"/>
        <v>4.357</v>
      </c>
      <c r="R21" s="23">
        <f t="shared" si="0"/>
        <v>2.413</v>
      </c>
      <c r="S21" s="23">
        <f t="shared" si="0"/>
        <v>6</v>
      </c>
      <c r="T21" s="22">
        <f t="shared" si="0"/>
        <v>3.7</v>
      </c>
    </row>
    <row r="22" ht="15" customHeight="1"/>
    <row r="23" spans="2:24" ht="60.75" customHeight="1">
      <c r="B23" s="210" t="s">
        <v>61</v>
      </c>
      <c r="C23" s="211" t="s">
        <v>9</v>
      </c>
      <c r="D23" s="210" t="s">
        <v>10</v>
      </c>
      <c r="E23" s="210" t="s">
        <v>98</v>
      </c>
      <c r="F23" s="210" t="s">
        <v>20</v>
      </c>
      <c r="G23" s="210" t="s">
        <v>21</v>
      </c>
      <c r="H23" s="210" t="s">
        <v>18</v>
      </c>
      <c r="I23" s="210"/>
      <c r="J23" s="210" t="s">
        <v>152</v>
      </c>
      <c r="K23" s="210"/>
      <c r="L23" s="210"/>
      <c r="M23" s="210"/>
      <c r="N23" s="210"/>
      <c r="O23" s="210"/>
      <c r="P23" s="210"/>
      <c r="Q23" s="210"/>
      <c r="S23" s="5"/>
      <c r="T23" s="100"/>
      <c r="U23" s="100"/>
      <c r="V23" s="100"/>
      <c r="W23" s="100"/>
      <c r="X23" s="100"/>
    </row>
    <row r="24" spans="2:24" ht="55.5" customHeight="1">
      <c r="B24" s="210"/>
      <c r="C24" s="211"/>
      <c r="D24" s="210"/>
      <c r="E24" s="210"/>
      <c r="F24" s="210"/>
      <c r="G24" s="210"/>
      <c r="H24" s="13" t="s">
        <v>22</v>
      </c>
      <c r="I24" s="13" t="s">
        <v>23</v>
      </c>
      <c r="J24" s="13" t="s">
        <v>24</v>
      </c>
      <c r="K24" s="13" t="s">
        <v>25</v>
      </c>
      <c r="L24" s="13" t="s">
        <v>26</v>
      </c>
      <c r="M24" s="13" t="s">
        <v>27</v>
      </c>
      <c r="N24" s="13" t="s">
        <v>28</v>
      </c>
      <c r="O24" s="13" t="s">
        <v>29</v>
      </c>
      <c r="P24" s="11" t="s">
        <v>31</v>
      </c>
      <c r="Q24" s="11" t="s">
        <v>30</v>
      </c>
      <c r="T24" s="101"/>
      <c r="U24" s="100"/>
      <c r="V24" s="102"/>
      <c r="W24" s="102"/>
      <c r="X24" s="102"/>
    </row>
    <row r="25" spans="2:27" ht="15.75">
      <c r="B25" s="16" t="s">
        <v>34</v>
      </c>
      <c r="C25" s="17" t="s">
        <v>62</v>
      </c>
      <c r="D25" s="18">
        <v>1</v>
      </c>
      <c r="E25" s="46">
        <f aca="true" t="shared" si="1" ref="E25:E34">+F25*P11*10</f>
        <v>4630.339679781286</v>
      </c>
      <c r="F25" s="155">
        <v>92.6067935956257</v>
      </c>
      <c r="G25" s="97">
        <v>76.09837476137074</v>
      </c>
      <c r="H25" s="97">
        <v>20.46787465338641</v>
      </c>
      <c r="I25" s="97">
        <v>3.4337505852428376</v>
      </c>
      <c r="J25" s="103">
        <v>3.6666666666666665</v>
      </c>
      <c r="K25" s="103">
        <v>0.6666666666666666</v>
      </c>
      <c r="L25" s="103">
        <v>35.333333333333336</v>
      </c>
      <c r="M25" s="103">
        <v>1</v>
      </c>
      <c r="N25" s="103">
        <v>12.666666666666666</v>
      </c>
      <c r="O25" s="103">
        <v>14.333333333333334</v>
      </c>
      <c r="P25" s="103">
        <v>0</v>
      </c>
      <c r="Q25" s="241">
        <v>0</v>
      </c>
      <c r="T25" s="101"/>
      <c r="U25" s="104"/>
      <c r="V25" s="98"/>
      <c r="W25" s="98"/>
      <c r="X25" s="98"/>
      <c r="Y25" s="99"/>
      <c r="Z25" s="99"/>
      <c r="AA25" s="99"/>
    </row>
    <row r="26" spans="2:27" ht="15.75">
      <c r="B26" s="16" t="s">
        <v>35</v>
      </c>
      <c r="C26" s="17" t="s">
        <v>62</v>
      </c>
      <c r="D26" s="18">
        <v>2</v>
      </c>
      <c r="E26" s="46">
        <f t="shared" si="1"/>
        <v>5882.4707455357875</v>
      </c>
      <c r="F26" s="155">
        <v>109.74758853611543</v>
      </c>
      <c r="G26" s="97">
        <v>79.73325308062691</v>
      </c>
      <c r="H26" s="97">
        <v>16.741966896169632</v>
      </c>
      <c r="I26" s="97">
        <v>3.5247800232034554</v>
      </c>
      <c r="J26" s="103">
        <v>2.6666666666666665</v>
      </c>
      <c r="K26" s="103">
        <v>0.6666666666666666</v>
      </c>
      <c r="L26" s="103">
        <v>14</v>
      </c>
      <c r="M26" s="103">
        <v>9.666666666666666</v>
      </c>
      <c r="N26" s="103">
        <v>0.3333333333333333</v>
      </c>
      <c r="O26" s="103">
        <v>8.333333333333334</v>
      </c>
      <c r="P26" s="103">
        <v>0.3333333333333333</v>
      </c>
      <c r="Q26" s="97">
        <v>0</v>
      </c>
      <c r="T26" s="101"/>
      <c r="U26" s="104"/>
      <c r="V26" s="98"/>
      <c r="W26" s="98"/>
      <c r="X26" s="98"/>
      <c r="Y26" s="99"/>
      <c r="Z26" s="99"/>
      <c r="AA26" s="99"/>
    </row>
    <row r="27" spans="2:27" ht="15.75">
      <c r="B27" s="16" t="s">
        <v>36</v>
      </c>
      <c r="C27" s="17" t="s">
        <v>62</v>
      </c>
      <c r="D27" s="18">
        <v>3</v>
      </c>
      <c r="E27" s="46">
        <f t="shared" si="1"/>
        <v>4961.580071177457</v>
      </c>
      <c r="F27" s="155">
        <v>112.50748460719856</v>
      </c>
      <c r="G27" s="97">
        <v>87.75958205290434</v>
      </c>
      <c r="H27" s="97">
        <v>9.624745834398233</v>
      </c>
      <c r="I27" s="97">
        <v>2.6156721126974425</v>
      </c>
      <c r="J27" s="103">
        <v>1.3333333333333333</v>
      </c>
      <c r="K27" s="103">
        <v>1.3333333333333333</v>
      </c>
      <c r="L27" s="103">
        <v>27.333333333333332</v>
      </c>
      <c r="M27" s="103">
        <v>6</v>
      </c>
      <c r="N27" s="103">
        <v>2.6666666666666665</v>
      </c>
      <c r="O27" s="103">
        <v>5.333333333333333</v>
      </c>
      <c r="P27" s="103">
        <v>0</v>
      </c>
      <c r="Q27" s="97">
        <v>0</v>
      </c>
      <c r="T27" s="101"/>
      <c r="U27" s="104"/>
      <c r="V27" s="98"/>
      <c r="W27" s="98"/>
      <c r="X27" s="98"/>
      <c r="Y27" s="99"/>
      <c r="Z27" s="99"/>
      <c r="AA27" s="99"/>
    </row>
    <row r="28" spans="2:27" ht="15.75">
      <c r="B28" s="16" t="s">
        <v>37</v>
      </c>
      <c r="C28" s="17" t="s">
        <v>62</v>
      </c>
      <c r="D28" s="18">
        <v>4</v>
      </c>
      <c r="E28" s="46">
        <f t="shared" si="1"/>
        <v>4226.240440313301</v>
      </c>
      <c r="F28" s="155">
        <v>95.18559550255182</v>
      </c>
      <c r="G28" s="97">
        <v>70.85169595827277</v>
      </c>
      <c r="H28" s="97">
        <v>26.894254594891787</v>
      </c>
      <c r="I28" s="97">
        <v>2.2540494468354337</v>
      </c>
      <c r="J28" s="103">
        <v>21.666666666666668</v>
      </c>
      <c r="K28" s="103">
        <v>0</v>
      </c>
      <c r="L28" s="103">
        <v>46</v>
      </c>
      <c r="M28" s="103">
        <v>0</v>
      </c>
      <c r="N28" s="103">
        <v>2</v>
      </c>
      <c r="O28" s="103">
        <v>11.666666666666666</v>
      </c>
      <c r="P28" s="103">
        <v>0</v>
      </c>
      <c r="Q28" s="97">
        <v>0</v>
      </c>
      <c r="T28" s="101"/>
      <c r="U28" s="104"/>
      <c r="V28" s="98"/>
      <c r="W28" s="98"/>
      <c r="X28" s="98"/>
      <c r="Y28" s="99"/>
      <c r="Z28" s="99"/>
      <c r="AA28" s="99"/>
    </row>
    <row r="29" spans="2:27" ht="15.75">
      <c r="B29" s="16" t="s">
        <v>38</v>
      </c>
      <c r="C29" s="17" t="s">
        <v>62</v>
      </c>
      <c r="D29" s="18">
        <v>5</v>
      </c>
      <c r="E29" s="46">
        <f t="shared" si="1"/>
        <v>4673.742444536984</v>
      </c>
      <c r="F29" s="155">
        <v>93.85024989030089</v>
      </c>
      <c r="G29" s="97">
        <v>77.28562157078521</v>
      </c>
      <c r="H29" s="97">
        <v>18.714060196037245</v>
      </c>
      <c r="I29" s="97">
        <v>4.000318233177539</v>
      </c>
      <c r="J29" s="103">
        <v>11.333333333333334</v>
      </c>
      <c r="K29" s="103">
        <v>1.6666666666666667</v>
      </c>
      <c r="L29" s="103">
        <v>25</v>
      </c>
      <c r="M29" s="103">
        <v>5.333333333333333</v>
      </c>
      <c r="N29" s="103">
        <v>18.666666666666668</v>
      </c>
      <c r="O29" s="103">
        <v>13.333333333333334</v>
      </c>
      <c r="P29" s="103">
        <v>0</v>
      </c>
      <c r="Q29" s="97">
        <v>0</v>
      </c>
      <c r="T29" s="101"/>
      <c r="U29" s="104"/>
      <c r="V29" s="98"/>
      <c r="W29" s="98"/>
      <c r="X29" s="98"/>
      <c r="Y29" s="99"/>
      <c r="Z29" s="99"/>
      <c r="AA29" s="99"/>
    </row>
    <row r="30" spans="2:27" ht="15.75">
      <c r="B30" s="16" t="s">
        <v>39</v>
      </c>
      <c r="C30" s="17" t="s">
        <v>62</v>
      </c>
      <c r="D30" s="18">
        <v>6</v>
      </c>
      <c r="E30" s="46">
        <f t="shared" si="1"/>
        <v>5634.51606948999</v>
      </c>
      <c r="F30" s="155">
        <v>108.1481011418424</v>
      </c>
      <c r="G30" s="97">
        <v>81.83391888675938</v>
      </c>
      <c r="H30" s="97">
        <v>14.261742202376373</v>
      </c>
      <c r="I30" s="97">
        <v>3.9043389108642503</v>
      </c>
      <c r="J30" s="103">
        <v>2.3333333333333335</v>
      </c>
      <c r="K30" s="103">
        <v>1</v>
      </c>
      <c r="L30" s="103">
        <v>21.666666666666668</v>
      </c>
      <c r="M30" s="103">
        <v>6.666666666666667</v>
      </c>
      <c r="N30" s="103">
        <v>1</v>
      </c>
      <c r="O30" s="103">
        <v>7.333333333333333</v>
      </c>
      <c r="P30" s="103">
        <v>0</v>
      </c>
      <c r="Q30" s="97">
        <v>0</v>
      </c>
      <c r="T30" s="101"/>
      <c r="U30" s="104"/>
      <c r="V30" s="98"/>
      <c r="W30" s="98"/>
      <c r="X30" s="98"/>
      <c r="Y30" s="99"/>
      <c r="Z30" s="99"/>
      <c r="AA30" s="99"/>
    </row>
    <row r="31" spans="2:27" ht="15.75">
      <c r="B31" s="16" t="s">
        <v>40</v>
      </c>
      <c r="C31" s="17" t="s">
        <v>62</v>
      </c>
      <c r="D31" s="18">
        <v>7</v>
      </c>
      <c r="E31" s="46">
        <f t="shared" si="1"/>
        <v>5113.409626074757</v>
      </c>
      <c r="F31" s="155">
        <v>105.86769412163059</v>
      </c>
      <c r="G31" s="97">
        <v>79.80290179960669</v>
      </c>
      <c r="H31" s="97">
        <v>17.444531070903103</v>
      </c>
      <c r="I31" s="97">
        <v>2.752567129490213</v>
      </c>
      <c r="J31" s="103">
        <v>3.3333333333333335</v>
      </c>
      <c r="K31" s="103">
        <v>1.3333333333333333</v>
      </c>
      <c r="L31" s="103">
        <v>15.666666666666666</v>
      </c>
      <c r="M31" s="103">
        <v>12.666666666666666</v>
      </c>
      <c r="N31" s="103">
        <v>7.666666666666667</v>
      </c>
      <c r="O31" s="103">
        <v>5.666666666666667</v>
      </c>
      <c r="P31" s="103">
        <v>0</v>
      </c>
      <c r="Q31" s="97">
        <v>0</v>
      </c>
      <c r="T31" s="101"/>
      <c r="U31" s="78"/>
      <c r="V31" s="98"/>
      <c r="W31" s="98"/>
      <c r="X31" s="98"/>
      <c r="Y31" s="99"/>
      <c r="Z31" s="99"/>
      <c r="AA31" s="99"/>
    </row>
    <row r="32" spans="2:27" ht="15.75">
      <c r="B32" s="16" t="s">
        <v>41</v>
      </c>
      <c r="C32" s="17" t="s">
        <v>62</v>
      </c>
      <c r="D32" s="18">
        <v>8</v>
      </c>
      <c r="E32" s="46">
        <f t="shared" si="1"/>
        <v>5204.638320890472</v>
      </c>
      <c r="F32" s="155">
        <v>111.68751761567535</v>
      </c>
      <c r="G32" s="97">
        <v>81.80656910573202</v>
      </c>
      <c r="H32" s="97">
        <v>12.00345010368693</v>
      </c>
      <c r="I32" s="97">
        <v>6.189980790581044</v>
      </c>
      <c r="J32" s="103">
        <v>3.6666666666666665</v>
      </c>
      <c r="K32" s="103">
        <v>4.333333333333333</v>
      </c>
      <c r="L32" s="103">
        <v>28.333333333333332</v>
      </c>
      <c r="M32" s="103">
        <v>2.3333333333333335</v>
      </c>
      <c r="N32" s="103">
        <v>9</v>
      </c>
      <c r="O32" s="103">
        <v>8.333333333333334</v>
      </c>
      <c r="P32" s="103">
        <v>21.333333333333332</v>
      </c>
      <c r="Q32" s="97">
        <v>0</v>
      </c>
      <c r="T32" s="101"/>
      <c r="U32" s="78"/>
      <c r="V32" s="98"/>
      <c r="W32" s="98"/>
      <c r="X32" s="98"/>
      <c r="Y32" s="99"/>
      <c r="Z32" s="99"/>
      <c r="AA32" s="99"/>
    </row>
    <row r="33" spans="2:27" ht="15.75">
      <c r="B33" s="16" t="s">
        <v>42</v>
      </c>
      <c r="C33" s="17" t="s">
        <v>62</v>
      </c>
      <c r="D33" s="18">
        <v>9</v>
      </c>
      <c r="E33" s="46">
        <f t="shared" si="1"/>
        <v>4998.047319845217</v>
      </c>
      <c r="F33" s="155">
        <v>104.34336784645548</v>
      </c>
      <c r="G33" s="97">
        <v>83.96726742448456</v>
      </c>
      <c r="H33" s="97">
        <v>13.884197602805488</v>
      </c>
      <c r="I33" s="97">
        <v>2.1485349727099408</v>
      </c>
      <c r="J33" s="103">
        <v>26.333333333333332</v>
      </c>
      <c r="K33" s="103">
        <v>0.3333333333333333</v>
      </c>
      <c r="L33" s="103">
        <v>30</v>
      </c>
      <c r="M33" s="103">
        <v>0</v>
      </c>
      <c r="N33" s="103">
        <v>7.666666666666667</v>
      </c>
      <c r="O33" s="103">
        <v>11.666666666666666</v>
      </c>
      <c r="P33" s="103">
        <v>0.3333333333333333</v>
      </c>
      <c r="Q33" s="97">
        <v>0</v>
      </c>
      <c r="T33" s="101"/>
      <c r="U33" s="78"/>
      <c r="V33" s="98"/>
      <c r="W33" s="98"/>
      <c r="X33" s="98"/>
      <c r="Y33" s="99"/>
      <c r="Z33" s="99"/>
      <c r="AA33" s="99"/>
    </row>
    <row r="34" spans="2:27" ht="15.75">
      <c r="B34" s="16" t="s">
        <v>43</v>
      </c>
      <c r="C34" s="17" t="s">
        <v>62</v>
      </c>
      <c r="D34" s="18">
        <v>10</v>
      </c>
      <c r="E34" s="46">
        <f t="shared" si="1"/>
        <v>5157.82786210592</v>
      </c>
      <c r="F34" s="155">
        <v>111.40016980790324</v>
      </c>
      <c r="G34" s="97">
        <v>86.75310581825212</v>
      </c>
      <c r="H34" s="97">
        <v>8.926937997799095</v>
      </c>
      <c r="I34" s="97">
        <v>4.319956183948792</v>
      </c>
      <c r="J34" s="103">
        <v>6</v>
      </c>
      <c r="K34" s="103">
        <v>2</v>
      </c>
      <c r="L34" s="103">
        <v>24.333333333333332</v>
      </c>
      <c r="M34" s="103">
        <v>6.333333333333333</v>
      </c>
      <c r="N34" s="103">
        <v>5.666666666666667</v>
      </c>
      <c r="O34" s="103">
        <v>7</v>
      </c>
      <c r="P34" s="103">
        <v>0</v>
      </c>
      <c r="Q34" s="97">
        <v>0</v>
      </c>
      <c r="T34" s="101"/>
      <c r="U34" s="104"/>
      <c r="V34" s="98"/>
      <c r="W34" s="98"/>
      <c r="X34" s="98"/>
      <c r="Y34" s="99"/>
      <c r="Z34" s="99"/>
      <c r="AA34" s="99"/>
    </row>
    <row r="35" spans="2:17" ht="38.25" customHeight="1">
      <c r="B35" s="16" t="s">
        <v>17</v>
      </c>
      <c r="C35" s="18"/>
      <c r="D35" s="18"/>
      <c r="E35" s="105">
        <f aca="true" t="shared" si="2" ref="E35:Q35">AVERAGE(E25:E34)</f>
        <v>5048.281257975117</v>
      </c>
      <c r="F35" s="22">
        <f t="shared" si="2"/>
        <v>104.53445626652997</v>
      </c>
      <c r="G35" s="22">
        <f t="shared" si="2"/>
        <v>80.58922904587948</v>
      </c>
      <c r="H35" s="22">
        <f t="shared" si="2"/>
        <v>15.896376115245427</v>
      </c>
      <c r="I35" s="22">
        <f t="shared" si="2"/>
        <v>3.514394838875094</v>
      </c>
      <c r="J35" s="22">
        <f t="shared" si="2"/>
        <v>8.233333333333334</v>
      </c>
      <c r="K35" s="22">
        <f t="shared" si="2"/>
        <v>1.3333333333333335</v>
      </c>
      <c r="L35" s="22">
        <f t="shared" si="2"/>
        <v>26.76666666666667</v>
      </c>
      <c r="M35" s="22">
        <f t="shared" si="2"/>
        <v>5</v>
      </c>
      <c r="N35" s="22">
        <f t="shared" si="2"/>
        <v>6.7333333333333325</v>
      </c>
      <c r="O35" s="22">
        <f t="shared" si="2"/>
        <v>9.3</v>
      </c>
      <c r="P35" s="22">
        <f t="shared" si="2"/>
        <v>2.1999999999999997</v>
      </c>
      <c r="Q35" s="97">
        <f t="shared" si="2"/>
        <v>0</v>
      </c>
    </row>
    <row r="37" spans="2:3" s="35" customFormat="1" ht="24.75" customHeight="1">
      <c r="B37" s="43" t="s">
        <v>92</v>
      </c>
      <c r="C37" s="44" t="s">
        <v>93</v>
      </c>
    </row>
    <row r="38" spans="2:3" s="35" customFormat="1" ht="24.75" customHeight="1">
      <c r="B38" s="43"/>
      <c r="C38" s="44" t="s">
        <v>94</v>
      </c>
    </row>
    <row r="39" s="35" customFormat="1" ht="24.75" customHeight="1">
      <c r="B39" s="43"/>
    </row>
  </sheetData>
  <sheetProtection/>
  <mergeCells count="19">
    <mergeCell ref="F23:F24"/>
    <mergeCell ref="H23:I23"/>
    <mergeCell ref="B21:D21"/>
    <mergeCell ref="Q6:S6"/>
    <mergeCell ref="E9:H9"/>
    <mergeCell ref="B9:B10"/>
    <mergeCell ref="C9:C10"/>
    <mergeCell ref="D9:D10"/>
    <mergeCell ref="J23:Q23"/>
    <mergeCell ref="B2:T2"/>
    <mergeCell ref="I9:L9"/>
    <mergeCell ref="M9:O9"/>
    <mergeCell ref="P9:S9"/>
    <mergeCell ref="T9:T10"/>
    <mergeCell ref="B23:B24"/>
    <mergeCell ref="C23:C24"/>
    <mergeCell ref="D23:D24"/>
    <mergeCell ref="E23:E24"/>
    <mergeCell ref="G23:G2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zoomScale="80" zoomScaleNormal="80" zoomScalePageLayoutView="0" workbookViewId="0" topLeftCell="A1">
      <selection activeCell="Q24" sqref="Q24"/>
    </sheetView>
  </sheetViews>
  <sheetFormatPr defaultColWidth="9.140625" defaultRowHeight="15"/>
  <cols>
    <col min="1" max="1" width="3.7109375" style="10" customWidth="1"/>
    <col min="2" max="2" width="21.8515625" style="10" customWidth="1"/>
    <col min="3" max="3" width="8.421875" style="10" customWidth="1"/>
    <col min="4" max="4" width="7.57421875" style="10" customWidth="1"/>
    <col min="5" max="20" width="6.421875" style="10" customWidth="1"/>
    <col min="21" max="16384" width="9.140625" style="10" customWidth="1"/>
  </cols>
  <sheetData>
    <row r="1" s="6" customFormat="1" ht="24.75" customHeight="1"/>
    <row r="2" spans="2:20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</row>
    <row r="3" spans="2:20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  <c r="T3" s="1"/>
    </row>
    <row r="4" spans="2:20" s="36" customFormat="1" ht="24.75" customHeight="1">
      <c r="B4" s="37" t="s">
        <v>1</v>
      </c>
      <c r="C4" s="38" t="s">
        <v>32</v>
      </c>
      <c r="D4" s="37"/>
      <c r="E4" s="39"/>
      <c r="F4" s="39"/>
      <c r="G4" s="39"/>
      <c r="H4" s="39"/>
      <c r="I4" s="39"/>
      <c r="J4" s="39"/>
      <c r="K4" s="39"/>
      <c r="L4" s="39"/>
      <c r="Q4" s="39"/>
      <c r="R4" s="39"/>
      <c r="S4" s="39"/>
      <c r="T4" s="39"/>
    </row>
    <row r="5" spans="2:20" s="36" customFormat="1" ht="24.75" customHeight="1">
      <c r="B5" s="36" t="s">
        <v>2</v>
      </c>
      <c r="C5" s="40" t="s">
        <v>33</v>
      </c>
      <c r="D5" s="40"/>
      <c r="E5" s="39"/>
      <c r="F5" s="39"/>
      <c r="G5" s="39"/>
      <c r="H5" s="39"/>
      <c r="I5" s="39"/>
      <c r="J5" s="39"/>
      <c r="K5" s="39"/>
      <c r="L5" s="39"/>
      <c r="Q5" s="39"/>
      <c r="R5" s="39"/>
      <c r="S5" s="39"/>
      <c r="T5" s="39"/>
    </row>
    <row r="6" spans="2:20" s="36" customFormat="1" ht="24.75" customHeight="1">
      <c r="B6" s="37" t="s">
        <v>3</v>
      </c>
      <c r="C6" s="37" t="s">
        <v>97</v>
      </c>
      <c r="D6" s="37"/>
      <c r="E6" s="41"/>
      <c r="F6" s="41"/>
      <c r="G6" s="41"/>
      <c r="J6" s="39"/>
      <c r="K6" s="39"/>
      <c r="L6" s="7" t="s">
        <v>148</v>
      </c>
      <c r="M6" s="7"/>
      <c r="N6" s="7"/>
      <c r="O6" s="7"/>
      <c r="P6" s="231">
        <v>43583</v>
      </c>
      <c r="Q6" s="231"/>
      <c r="R6" s="231"/>
      <c r="S6" s="1"/>
      <c r="T6" s="39"/>
    </row>
    <row r="7" spans="2:20" s="36" customFormat="1" ht="24.75" customHeight="1">
      <c r="B7" s="36" t="s">
        <v>4</v>
      </c>
      <c r="C7" s="42" t="s">
        <v>91</v>
      </c>
      <c r="D7" s="40"/>
      <c r="E7" s="39"/>
      <c r="F7" s="39"/>
      <c r="G7" s="39"/>
      <c r="J7" s="39"/>
      <c r="K7" s="39"/>
      <c r="L7" s="39"/>
      <c r="Q7" s="39"/>
      <c r="R7" s="39"/>
      <c r="S7" s="39"/>
      <c r="T7" s="39"/>
    </row>
    <row r="8" spans="11:20" s="7" customFormat="1" ht="24.75" customHeight="1">
      <c r="K8" s="1"/>
      <c r="L8" s="1"/>
      <c r="Q8" s="1"/>
      <c r="R8" s="1"/>
      <c r="S8" s="1"/>
      <c r="T8" s="1"/>
    </row>
    <row r="9" spans="2:20" ht="33.75" customHeight="1">
      <c r="B9" s="224" t="s">
        <v>61</v>
      </c>
      <c r="C9" s="216" t="s">
        <v>9</v>
      </c>
      <c r="D9" s="224" t="s">
        <v>10</v>
      </c>
      <c r="E9" s="211" t="s">
        <v>5</v>
      </c>
      <c r="F9" s="211"/>
      <c r="G9" s="211"/>
      <c r="H9" s="211"/>
      <c r="I9" s="215" t="s">
        <v>6</v>
      </c>
      <c r="J9" s="215"/>
      <c r="K9" s="215"/>
      <c r="L9" s="215"/>
      <c r="M9" s="215" t="s">
        <v>7</v>
      </c>
      <c r="N9" s="215"/>
      <c r="O9" s="215"/>
      <c r="P9" s="211" t="s">
        <v>8</v>
      </c>
      <c r="Q9" s="211"/>
      <c r="R9" s="211"/>
      <c r="S9" s="211"/>
      <c r="T9" s="211" t="s">
        <v>151</v>
      </c>
    </row>
    <row r="10" spans="2:20" s="12" customFormat="1" ht="138" customHeight="1">
      <c r="B10" s="225"/>
      <c r="C10" s="217"/>
      <c r="D10" s="225"/>
      <c r="E10" s="45" t="s">
        <v>96</v>
      </c>
      <c r="F10" s="13" t="s">
        <v>11</v>
      </c>
      <c r="G10" s="13" t="s">
        <v>44</v>
      </c>
      <c r="H10" s="13" t="s">
        <v>45</v>
      </c>
      <c r="I10" s="14" t="s">
        <v>12</v>
      </c>
      <c r="J10" s="13" t="s">
        <v>46</v>
      </c>
      <c r="K10" s="13" t="s">
        <v>47</v>
      </c>
      <c r="L10" s="13" t="s">
        <v>48</v>
      </c>
      <c r="M10" s="13" t="s">
        <v>49</v>
      </c>
      <c r="N10" s="13" t="s">
        <v>50</v>
      </c>
      <c r="O10" s="13" t="s">
        <v>51</v>
      </c>
      <c r="P10" s="14" t="s">
        <v>13</v>
      </c>
      <c r="Q10" s="14" t="s">
        <v>14</v>
      </c>
      <c r="R10" s="14" t="s">
        <v>15</v>
      </c>
      <c r="S10" s="15" t="s">
        <v>16</v>
      </c>
      <c r="T10" s="211"/>
    </row>
    <row r="11" spans="2:20" ht="18" customHeight="1">
      <c r="B11" s="16" t="s">
        <v>34</v>
      </c>
      <c r="C11" s="17" t="s">
        <v>63</v>
      </c>
      <c r="D11" s="18">
        <v>1</v>
      </c>
      <c r="E11" s="24">
        <v>98.16666666666667</v>
      </c>
      <c r="F11" s="19">
        <v>112.23333333333335</v>
      </c>
      <c r="G11" s="19">
        <v>3.3200000000000003</v>
      </c>
      <c r="H11" s="19">
        <v>3.06</v>
      </c>
      <c r="I11" s="19">
        <v>81.46666666666665</v>
      </c>
      <c r="J11" s="19">
        <v>3.9799999999999995</v>
      </c>
      <c r="K11" s="19">
        <v>3</v>
      </c>
      <c r="L11" s="19">
        <v>4.5</v>
      </c>
      <c r="M11" s="19">
        <v>4.8</v>
      </c>
      <c r="N11" s="19">
        <v>4</v>
      </c>
      <c r="O11" s="19">
        <v>3.8</v>
      </c>
      <c r="P11" s="20">
        <v>4.85</v>
      </c>
      <c r="Q11" s="20">
        <v>4.29</v>
      </c>
      <c r="R11" s="20">
        <v>2.51</v>
      </c>
      <c r="S11" s="20">
        <v>7</v>
      </c>
      <c r="T11" s="19">
        <v>3.542857142857143</v>
      </c>
    </row>
    <row r="12" spans="2:20" ht="18" customHeight="1">
      <c r="B12" s="16" t="s">
        <v>35</v>
      </c>
      <c r="C12" s="17" t="s">
        <v>63</v>
      </c>
      <c r="D12" s="18">
        <v>2</v>
      </c>
      <c r="E12" s="24">
        <v>99.16666666666667</v>
      </c>
      <c r="F12" s="19">
        <v>151.1</v>
      </c>
      <c r="G12" s="19">
        <v>3.46</v>
      </c>
      <c r="H12" s="19">
        <v>3.46</v>
      </c>
      <c r="I12" s="19">
        <v>61</v>
      </c>
      <c r="J12" s="19">
        <v>4.220000000000001</v>
      </c>
      <c r="K12" s="19">
        <v>3</v>
      </c>
      <c r="L12" s="19">
        <v>4.3</v>
      </c>
      <c r="M12" s="19">
        <v>4.5</v>
      </c>
      <c r="N12" s="19">
        <v>5</v>
      </c>
      <c r="O12" s="19">
        <v>4</v>
      </c>
      <c r="P12" s="20">
        <v>4.89</v>
      </c>
      <c r="Q12" s="20">
        <v>4.37</v>
      </c>
      <c r="R12" s="20">
        <v>2.5</v>
      </c>
      <c r="S12" s="20">
        <v>7.5</v>
      </c>
      <c r="T12" s="19">
        <v>3.6714285714285713</v>
      </c>
    </row>
    <row r="13" spans="2:20" ht="18" customHeight="1">
      <c r="B13" s="16" t="s">
        <v>36</v>
      </c>
      <c r="C13" s="17" t="s">
        <v>63</v>
      </c>
      <c r="D13" s="18">
        <v>3</v>
      </c>
      <c r="E13" s="24">
        <v>95.16666666666667</v>
      </c>
      <c r="F13" s="19">
        <v>104.89999999999999</v>
      </c>
      <c r="G13" s="19">
        <v>2.7</v>
      </c>
      <c r="H13" s="19">
        <v>2.7</v>
      </c>
      <c r="I13" s="19">
        <v>62.1</v>
      </c>
      <c r="J13" s="19">
        <v>3.9200000000000004</v>
      </c>
      <c r="K13" s="19">
        <v>3</v>
      </c>
      <c r="L13" s="19">
        <v>4.3</v>
      </c>
      <c r="M13" s="19">
        <v>4</v>
      </c>
      <c r="N13" s="19">
        <v>5</v>
      </c>
      <c r="O13" s="19">
        <v>3.8</v>
      </c>
      <c r="P13" s="20">
        <v>4.27</v>
      </c>
      <c r="Q13" s="20">
        <v>4.33</v>
      </c>
      <c r="R13" s="20">
        <v>2.31</v>
      </c>
      <c r="S13" s="20">
        <v>8.5</v>
      </c>
      <c r="T13" s="19">
        <v>3.457142857142857</v>
      </c>
    </row>
    <row r="14" spans="2:20" ht="18" customHeight="1">
      <c r="B14" s="16" t="s">
        <v>37</v>
      </c>
      <c r="C14" s="17" t="s">
        <v>63</v>
      </c>
      <c r="D14" s="18">
        <v>4</v>
      </c>
      <c r="E14" s="24">
        <v>101.83333333333333</v>
      </c>
      <c r="F14" s="19">
        <v>143.76666666666668</v>
      </c>
      <c r="G14" s="19">
        <v>3.72</v>
      </c>
      <c r="H14" s="19">
        <v>3.6</v>
      </c>
      <c r="I14" s="19">
        <v>63.333333333333336</v>
      </c>
      <c r="J14" s="19">
        <v>4.08</v>
      </c>
      <c r="K14" s="19">
        <v>3</v>
      </c>
      <c r="L14" s="19">
        <v>4</v>
      </c>
      <c r="M14" s="19">
        <v>4.5</v>
      </c>
      <c r="N14" s="19">
        <v>5</v>
      </c>
      <c r="O14" s="19">
        <v>3.8</v>
      </c>
      <c r="P14" s="20">
        <v>4.29</v>
      </c>
      <c r="Q14" s="20">
        <v>4.3</v>
      </c>
      <c r="R14" s="20">
        <v>2.29</v>
      </c>
      <c r="S14" s="20">
        <v>5.5</v>
      </c>
      <c r="T14" s="19">
        <v>3.5714285714285716</v>
      </c>
    </row>
    <row r="15" spans="2:20" ht="18" customHeight="1">
      <c r="B15" s="16" t="s">
        <v>38</v>
      </c>
      <c r="C15" s="17" t="s">
        <v>63</v>
      </c>
      <c r="D15" s="18">
        <v>5</v>
      </c>
      <c r="E15" s="24">
        <v>101</v>
      </c>
      <c r="F15" s="19">
        <v>111.7</v>
      </c>
      <c r="G15" s="19">
        <v>3.575</v>
      </c>
      <c r="H15" s="19">
        <v>3.575</v>
      </c>
      <c r="I15" s="19">
        <v>66.60000000000001</v>
      </c>
      <c r="J15" s="19">
        <v>3.825</v>
      </c>
      <c r="K15" s="19">
        <v>3</v>
      </c>
      <c r="L15" s="19">
        <v>3.8</v>
      </c>
      <c r="M15" s="19">
        <v>4.5</v>
      </c>
      <c r="N15" s="19">
        <v>3</v>
      </c>
      <c r="O15" s="19">
        <v>3</v>
      </c>
      <c r="P15" s="20">
        <v>4.35</v>
      </c>
      <c r="Q15" s="20">
        <v>4.32</v>
      </c>
      <c r="R15" s="20">
        <v>2.33</v>
      </c>
      <c r="S15" s="20">
        <v>7</v>
      </c>
      <c r="T15" s="19">
        <v>3.05</v>
      </c>
    </row>
    <row r="16" spans="2:20" ht="18" customHeight="1">
      <c r="B16" s="16" t="s">
        <v>39</v>
      </c>
      <c r="C16" s="17" t="s">
        <v>63</v>
      </c>
      <c r="D16" s="18">
        <v>6</v>
      </c>
      <c r="E16" s="24">
        <v>100.5</v>
      </c>
      <c r="F16" s="19">
        <v>134.73333333333335</v>
      </c>
      <c r="G16" s="19">
        <v>3.2</v>
      </c>
      <c r="H16" s="19">
        <v>3.06</v>
      </c>
      <c r="I16" s="19">
        <v>61.866666666666674</v>
      </c>
      <c r="J16" s="19">
        <v>4.22</v>
      </c>
      <c r="K16" s="19">
        <v>3</v>
      </c>
      <c r="L16" s="19">
        <v>4.5</v>
      </c>
      <c r="M16" s="19">
        <v>3.8</v>
      </c>
      <c r="N16" s="19">
        <v>5</v>
      </c>
      <c r="O16" s="19">
        <v>3.2</v>
      </c>
      <c r="P16" s="20">
        <v>4.82</v>
      </c>
      <c r="Q16" s="20">
        <v>4.33</v>
      </c>
      <c r="R16" s="20">
        <v>2.43</v>
      </c>
      <c r="S16" s="20">
        <v>6</v>
      </c>
      <c r="T16" s="19">
        <v>3.342857142857143</v>
      </c>
    </row>
    <row r="17" spans="2:20" ht="18" customHeight="1">
      <c r="B17" s="16" t="s">
        <v>40</v>
      </c>
      <c r="C17" s="17" t="s">
        <v>63</v>
      </c>
      <c r="D17" s="18">
        <v>7</v>
      </c>
      <c r="E17" s="24">
        <v>99.33333333333333</v>
      </c>
      <c r="F17" s="19">
        <v>123.96666666666665</v>
      </c>
      <c r="G17" s="19">
        <v>3.7399999999999998</v>
      </c>
      <c r="H17" s="19">
        <v>3.84</v>
      </c>
      <c r="I17" s="19">
        <v>62.866666666666674</v>
      </c>
      <c r="J17" s="19">
        <v>3.9799999999999995</v>
      </c>
      <c r="K17" s="19">
        <v>3</v>
      </c>
      <c r="L17" s="19">
        <v>5</v>
      </c>
      <c r="M17" s="19">
        <v>3.5</v>
      </c>
      <c r="N17" s="19">
        <v>5</v>
      </c>
      <c r="O17" s="19">
        <v>4</v>
      </c>
      <c r="P17" s="20">
        <v>4.39</v>
      </c>
      <c r="Q17" s="20">
        <v>4.31</v>
      </c>
      <c r="R17" s="20">
        <v>2.32</v>
      </c>
      <c r="S17" s="20">
        <v>7</v>
      </c>
      <c r="T17" s="19">
        <v>4.185714285714286</v>
      </c>
    </row>
    <row r="18" spans="2:20" ht="18" customHeight="1">
      <c r="B18" s="16" t="s">
        <v>41</v>
      </c>
      <c r="C18" s="17" t="s">
        <v>63</v>
      </c>
      <c r="D18" s="18">
        <v>8</v>
      </c>
      <c r="E18" s="24">
        <v>96.83333333333333</v>
      </c>
      <c r="F18" s="19">
        <v>123.23333333333333</v>
      </c>
      <c r="G18" s="19">
        <v>3.3</v>
      </c>
      <c r="H18" s="19">
        <v>3.4</v>
      </c>
      <c r="I18" s="19">
        <v>63.4</v>
      </c>
      <c r="J18" s="19">
        <v>3.62</v>
      </c>
      <c r="K18" s="19">
        <v>3</v>
      </c>
      <c r="L18" s="19">
        <v>4.5</v>
      </c>
      <c r="M18" s="19">
        <v>4.8</v>
      </c>
      <c r="N18" s="19">
        <v>5</v>
      </c>
      <c r="O18" s="19">
        <v>3</v>
      </c>
      <c r="P18" s="20">
        <v>4.53</v>
      </c>
      <c r="Q18" s="20">
        <v>4.31</v>
      </c>
      <c r="R18" s="20">
        <v>2.34</v>
      </c>
      <c r="S18" s="20">
        <v>14</v>
      </c>
      <c r="T18" s="19">
        <v>3.314285714285714</v>
      </c>
    </row>
    <row r="19" spans="2:20" ht="18" customHeight="1">
      <c r="B19" s="16" t="s">
        <v>42</v>
      </c>
      <c r="C19" s="17" t="s">
        <v>63</v>
      </c>
      <c r="D19" s="18">
        <v>9</v>
      </c>
      <c r="E19" s="24">
        <v>100.33333333333333</v>
      </c>
      <c r="F19" s="19">
        <v>108.73333333333335</v>
      </c>
      <c r="G19" s="19">
        <v>2.4</v>
      </c>
      <c r="H19" s="19">
        <v>2.3</v>
      </c>
      <c r="I19" s="19">
        <v>53.166666666666664</v>
      </c>
      <c r="J19" s="19">
        <v>4.24</v>
      </c>
      <c r="K19" s="19">
        <v>3</v>
      </c>
      <c r="L19" s="19">
        <v>2.5</v>
      </c>
      <c r="M19" s="19">
        <v>3</v>
      </c>
      <c r="N19" s="19">
        <v>4</v>
      </c>
      <c r="O19" s="19">
        <v>4.5</v>
      </c>
      <c r="P19" s="20">
        <v>4.41</v>
      </c>
      <c r="Q19" s="20">
        <v>4.24</v>
      </c>
      <c r="R19" s="20">
        <v>2.28</v>
      </c>
      <c r="S19" s="20">
        <v>5</v>
      </c>
      <c r="T19" s="19">
        <v>2.7857142857142856</v>
      </c>
    </row>
    <row r="20" spans="2:20" ht="18" customHeight="1">
      <c r="B20" s="16" t="s">
        <v>43</v>
      </c>
      <c r="C20" s="17" t="s">
        <v>63</v>
      </c>
      <c r="D20" s="18">
        <v>10</v>
      </c>
      <c r="E20" s="46">
        <v>95.83333333333333</v>
      </c>
      <c r="F20" s="19">
        <v>97.66666666666667</v>
      </c>
      <c r="G20" s="19">
        <v>2.4</v>
      </c>
      <c r="H20" s="19">
        <v>2.8</v>
      </c>
      <c r="I20" s="19">
        <v>55.79999999999999</v>
      </c>
      <c r="J20" s="19">
        <v>4.1</v>
      </c>
      <c r="K20" s="19">
        <v>3</v>
      </c>
      <c r="L20" s="19">
        <v>4.5</v>
      </c>
      <c r="M20" s="19">
        <v>5</v>
      </c>
      <c r="N20" s="19">
        <v>5</v>
      </c>
      <c r="O20" s="19">
        <v>3.5</v>
      </c>
      <c r="P20" s="20">
        <v>4.09</v>
      </c>
      <c r="Q20" s="20">
        <v>4.39</v>
      </c>
      <c r="R20" s="20">
        <v>2.17</v>
      </c>
      <c r="S20" s="20">
        <v>7</v>
      </c>
      <c r="T20" s="19">
        <v>3.1999999999999997</v>
      </c>
    </row>
    <row r="21" spans="2:20" s="21" customFormat="1" ht="33.75" customHeight="1">
      <c r="B21" s="16" t="s">
        <v>17</v>
      </c>
      <c r="C21" s="18"/>
      <c r="D21" s="18"/>
      <c r="E21" s="47">
        <v>98.81666666666668</v>
      </c>
      <c r="F21" s="22">
        <v>121.20333333333335</v>
      </c>
      <c r="G21" s="22">
        <v>3.1814999999999998</v>
      </c>
      <c r="H21" s="22">
        <v>3.1795</v>
      </c>
      <c r="I21" s="22">
        <v>63.15999999999999</v>
      </c>
      <c r="J21" s="22">
        <v>4.0185</v>
      </c>
      <c r="K21" s="22">
        <v>3</v>
      </c>
      <c r="L21" s="22">
        <v>4.19</v>
      </c>
      <c r="M21" s="22">
        <v>4.24</v>
      </c>
      <c r="N21" s="22">
        <v>4.6</v>
      </c>
      <c r="O21" s="22">
        <v>3.6599999999999993</v>
      </c>
      <c r="P21" s="23">
        <v>4.489</v>
      </c>
      <c r="Q21" s="23">
        <v>4.319</v>
      </c>
      <c r="R21" s="23">
        <v>2.348</v>
      </c>
      <c r="S21" s="23">
        <v>7.45</v>
      </c>
      <c r="T21" s="22">
        <v>3.4121428571428565</v>
      </c>
    </row>
    <row r="23" spans="2:20" s="21" customFormat="1" ht="52.5" customHeight="1">
      <c r="B23" s="224" t="s">
        <v>61</v>
      </c>
      <c r="C23" s="216" t="s">
        <v>9</v>
      </c>
      <c r="D23" s="224" t="s">
        <v>10</v>
      </c>
      <c r="E23" s="224" t="s">
        <v>98</v>
      </c>
      <c r="F23" s="224" t="s">
        <v>20</v>
      </c>
      <c r="G23" s="224" t="s">
        <v>95</v>
      </c>
      <c r="H23" s="218" t="s">
        <v>18</v>
      </c>
      <c r="I23" s="219"/>
      <c r="J23" s="218" t="s">
        <v>150</v>
      </c>
      <c r="K23" s="220"/>
      <c r="L23" s="220"/>
      <c r="M23" s="220"/>
      <c r="N23" s="220"/>
      <c r="O23" s="220"/>
      <c r="P23" s="220"/>
      <c r="Q23" s="219"/>
      <c r="T23" s="5"/>
    </row>
    <row r="24" spans="2:17" ht="116.25" customHeight="1">
      <c r="B24" s="225"/>
      <c r="C24" s="217"/>
      <c r="D24" s="225"/>
      <c r="E24" s="225"/>
      <c r="F24" s="225"/>
      <c r="G24" s="225"/>
      <c r="H24" s="13" t="s">
        <v>22</v>
      </c>
      <c r="I24" s="13" t="s">
        <v>23</v>
      </c>
      <c r="J24" s="13" t="s">
        <v>24</v>
      </c>
      <c r="K24" s="13" t="s">
        <v>25</v>
      </c>
      <c r="L24" s="13" t="s">
        <v>26</v>
      </c>
      <c r="M24" s="13" t="s">
        <v>27</v>
      </c>
      <c r="N24" s="13" t="s">
        <v>99</v>
      </c>
      <c r="O24" s="13" t="s">
        <v>29</v>
      </c>
      <c r="P24" s="11" t="s">
        <v>31</v>
      </c>
      <c r="Q24" s="13" t="s">
        <v>30</v>
      </c>
    </row>
    <row r="25" spans="2:17" ht="18" customHeight="1">
      <c r="B25" s="16" t="s">
        <v>34</v>
      </c>
      <c r="C25" s="17" t="s">
        <v>63</v>
      </c>
      <c r="D25" s="18">
        <v>1</v>
      </c>
      <c r="E25" s="24">
        <v>5509.292063492063</v>
      </c>
      <c r="F25" s="19">
        <v>113.5936507936508</v>
      </c>
      <c r="G25" s="19">
        <v>82.42510014478208</v>
      </c>
      <c r="H25" s="19">
        <v>3.9223517507865773</v>
      </c>
      <c r="I25" s="19">
        <v>13.652548104431341</v>
      </c>
      <c r="J25" s="19">
        <v>1.0732214660672021</v>
      </c>
      <c r="K25" s="19">
        <v>3.6340482683504085</v>
      </c>
      <c r="L25" s="19">
        <v>2.3763370312934913</v>
      </c>
      <c r="M25" s="19">
        <v>0</v>
      </c>
      <c r="N25" s="19">
        <v>6.65430066579859</v>
      </c>
      <c r="O25" s="19">
        <v>0</v>
      </c>
      <c r="P25" s="25">
        <v>0</v>
      </c>
      <c r="Q25" s="25">
        <v>0</v>
      </c>
    </row>
    <row r="26" spans="2:17" ht="18" customHeight="1">
      <c r="B26" s="16" t="s">
        <v>35</v>
      </c>
      <c r="C26" s="17" t="s">
        <v>63</v>
      </c>
      <c r="D26" s="18">
        <v>2</v>
      </c>
      <c r="E26" s="24">
        <v>5997.2357142857145</v>
      </c>
      <c r="F26" s="19">
        <v>122.64285714285715</v>
      </c>
      <c r="G26" s="19">
        <v>88.71456417187278</v>
      </c>
      <c r="H26" s="19">
        <v>4.939941756682981</v>
      </c>
      <c r="I26" s="19">
        <v>6.345494071444243</v>
      </c>
      <c r="J26" s="19">
        <v>1.3422818791946307</v>
      </c>
      <c r="K26" s="19">
        <v>1.2517960750077302</v>
      </c>
      <c r="L26" s="19">
        <v>2.404921700223714</v>
      </c>
      <c r="M26" s="19">
        <v>0</v>
      </c>
      <c r="N26" s="19">
        <v>0.8803077779343894</v>
      </c>
      <c r="O26" s="19">
        <v>0.016666666666666666</v>
      </c>
      <c r="P26" s="25">
        <v>0.3333333333333333</v>
      </c>
      <c r="Q26" s="25">
        <v>0.8616047388260636</v>
      </c>
    </row>
    <row r="27" spans="2:17" ht="18" customHeight="1">
      <c r="B27" s="16" t="s">
        <v>36</v>
      </c>
      <c r="C27" s="17" t="s">
        <v>63</v>
      </c>
      <c r="D27" s="18">
        <v>3</v>
      </c>
      <c r="E27" s="24">
        <v>5084.553333333332</v>
      </c>
      <c r="F27" s="19">
        <v>119.07619047619046</v>
      </c>
      <c r="G27" s="19">
        <v>85.72562285644865</v>
      </c>
      <c r="H27" s="19">
        <v>2.6370341890974562</v>
      </c>
      <c r="I27" s="19">
        <v>11.63734295445389</v>
      </c>
      <c r="J27" s="19">
        <v>2.9901715808762286</v>
      </c>
      <c r="K27" s="19">
        <v>1.8053473263368316</v>
      </c>
      <c r="L27" s="19">
        <v>0.8995502248875562</v>
      </c>
      <c r="M27" s="19">
        <v>0</v>
      </c>
      <c r="N27" s="19">
        <v>0</v>
      </c>
      <c r="O27" s="19">
        <v>0</v>
      </c>
      <c r="P27" s="25">
        <v>0</v>
      </c>
      <c r="Q27" s="25">
        <v>0</v>
      </c>
    </row>
    <row r="28" spans="2:17" ht="18" customHeight="1">
      <c r="B28" s="16" t="s">
        <v>37</v>
      </c>
      <c r="C28" s="17" t="s">
        <v>63</v>
      </c>
      <c r="D28" s="18">
        <v>4</v>
      </c>
      <c r="E28" s="24">
        <v>4813.652380952381</v>
      </c>
      <c r="F28" s="19">
        <v>112.2063492063492</v>
      </c>
      <c r="G28" s="19">
        <v>85.24501013298413</v>
      </c>
      <c r="H28" s="19">
        <v>7.590889684803933</v>
      </c>
      <c r="I28" s="19">
        <v>7.164100182211928</v>
      </c>
      <c r="J28" s="19">
        <v>1.37108953613808</v>
      </c>
      <c r="K28" s="19">
        <v>3.844584270515996</v>
      </c>
      <c r="L28" s="19">
        <v>2.166666666666667</v>
      </c>
      <c r="M28" s="19">
        <v>1.9529162593678724</v>
      </c>
      <c r="N28" s="19">
        <v>0.3333333333333333</v>
      </c>
      <c r="O28" s="19">
        <v>0.006666666666666667</v>
      </c>
      <c r="P28" s="25">
        <v>3.3333333333333335</v>
      </c>
      <c r="Q28" s="25">
        <v>1.277777777777778</v>
      </c>
    </row>
    <row r="29" spans="2:17" ht="18" customHeight="1">
      <c r="B29" s="16" t="s">
        <v>38</v>
      </c>
      <c r="C29" s="17" t="s">
        <v>63</v>
      </c>
      <c r="D29" s="18">
        <v>5</v>
      </c>
      <c r="E29" s="24">
        <v>4602.671130952382</v>
      </c>
      <c r="F29" s="19">
        <v>105.80853174603176</v>
      </c>
      <c r="G29" s="19">
        <v>78.6505992299717</v>
      </c>
      <c r="H29" s="19">
        <v>5.605189084628758</v>
      </c>
      <c r="I29" s="19">
        <v>15.74421168539954</v>
      </c>
      <c r="J29" s="19">
        <v>1.607717041800643</v>
      </c>
      <c r="K29" s="19">
        <v>8.16576921455662</v>
      </c>
      <c r="L29" s="19">
        <v>3.0010718113612005</v>
      </c>
      <c r="M29" s="19">
        <v>0</v>
      </c>
      <c r="N29" s="19">
        <v>13.746813933806791</v>
      </c>
      <c r="O29" s="19">
        <v>0</v>
      </c>
      <c r="P29" s="25">
        <v>3</v>
      </c>
      <c r="Q29" s="25">
        <v>1.9456377995093372</v>
      </c>
    </row>
    <row r="30" spans="2:17" ht="18" customHeight="1">
      <c r="B30" s="16" t="s">
        <v>39</v>
      </c>
      <c r="C30" s="17" t="s">
        <v>63</v>
      </c>
      <c r="D30" s="18">
        <v>6</v>
      </c>
      <c r="E30" s="24">
        <v>4747.393968253968</v>
      </c>
      <c r="F30" s="19">
        <v>98.49365079365077</v>
      </c>
      <c r="G30" s="19">
        <v>81.97092215576549</v>
      </c>
      <c r="H30" s="19">
        <v>5.835883554596016</v>
      </c>
      <c r="I30" s="19">
        <v>12.193194289638496</v>
      </c>
      <c r="J30" s="19">
        <v>3.4794980263723154</v>
      </c>
      <c r="K30" s="19">
        <v>4.43112150411021</v>
      </c>
      <c r="L30" s="19">
        <v>2.5179547051182913</v>
      </c>
      <c r="M30" s="19">
        <v>0.6700167504187604</v>
      </c>
      <c r="N30" s="19">
        <v>1.01739117250163</v>
      </c>
      <c r="O30" s="19">
        <v>0</v>
      </c>
      <c r="P30" s="25">
        <v>0.3333333333333333</v>
      </c>
      <c r="Q30" s="25">
        <v>0.44253169035496515</v>
      </c>
    </row>
    <row r="31" spans="2:17" ht="18" customHeight="1">
      <c r="B31" s="16" t="s">
        <v>40</v>
      </c>
      <c r="C31" s="17" t="s">
        <v>63</v>
      </c>
      <c r="D31" s="18">
        <v>7</v>
      </c>
      <c r="E31" s="24">
        <v>5750.621269841269</v>
      </c>
      <c r="F31" s="19">
        <v>130.9936507936508</v>
      </c>
      <c r="G31" s="19">
        <v>90.6511538501946</v>
      </c>
      <c r="H31" s="19">
        <v>3.026896639758146</v>
      </c>
      <c r="I31" s="19">
        <v>6.321949510047237</v>
      </c>
      <c r="J31" s="19">
        <v>5.242342198863937</v>
      </c>
      <c r="K31" s="19">
        <v>0.9399718638849074</v>
      </c>
      <c r="L31" s="19">
        <v>0</v>
      </c>
      <c r="M31" s="19">
        <v>0</v>
      </c>
      <c r="N31" s="19">
        <v>0.8898709985666508</v>
      </c>
      <c r="O31" s="19">
        <v>0.02666666666666667</v>
      </c>
      <c r="P31" s="25">
        <v>0.6666666666666666</v>
      </c>
      <c r="Q31" s="25">
        <v>0.48388100572566595</v>
      </c>
    </row>
    <row r="32" spans="2:17" ht="18" customHeight="1">
      <c r="B32" s="16" t="s">
        <v>41</v>
      </c>
      <c r="C32" s="17" t="s">
        <v>63</v>
      </c>
      <c r="D32" s="18">
        <v>8</v>
      </c>
      <c r="E32" s="24">
        <v>4206.2128571428575</v>
      </c>
      <c r="F32" s="19">
        <v>92.85238095238095</v>
      </c>
      <c r="G32" s="19">
        <v>76.63110238786747</v>
      </c>
      <c r="H32" s="19">
        <v>7.138129305190053</v>
      </c>
      <c r="I32" s="19">
        <v>16.230768306942483</v>
      </c>
      <c r="J32" s="19">
        <v>1.222222222222222</v>
      </c>
      <c r="K32" s="19">
        <v>4.1223735494311065</v>
      </c>
      <c r="L32" s="19">
        <v>0.3493013972055889</v>
      </c>
      <c r="M32" s="19">
        <v>0</v>
      </c>
      <c r="N32" s="19">
        <v>0</v>
      </c>
      <c r="O32" s="19">
        <v>0</v>
      </c>
      <c r="P32" s="25">
        <v>43.666666666666664</v>
      </c>
      <c r="Q32" s="25">
        <v>0.6666666666666666</v>
      </c>
    </row>
    <row r="33" spans="2:17" ht="18" customHeight="1">
      <c r="B33" s="16" t="s">
        <v>42</v>
      </c>
      <c r="C33" s="17" t="s">
        <v>63</v>
      </c>
      <c r="D33" s="18">
        <v>9</v>
      </c>
      <c r="E33" s="24">
        <v>4462.85</v>
      </c>
      <c r="F33" s="19">
        <v>101.1984126984127</v>
      </c>
      <c r="G33" s="19">
        <v>91.4324963183007</v>
      </c>
      <c r="H33" s="19">
        <v>5.061729535674646</v>
      </c>
      <c r="I33" s="19">
        <v>3.5057741460246703</v>
      </c>
      <c r="J33" s="19">
        <v>7.76612302568252</v>
      </c>
      <c r="K33" s="19">
        <v>1.275513451119157</v>
      </c>
      <c r="L33" s="19">
        <v>5.9866709220424035</v>
      </c>
      <c r="M33" s="19">
        <v>0.24645717806531117</v>
      </c>
      <c r="N33" s="19">
        <v>5.522273938638101</v>
      </c>
      <c r="O33" s="19">
        <v>0</v>
      </c>
      <c r="P33" s="25">
        <v>0.3333333333333333</v>
      </c>
      <c r="Q33" s="25">
        <v>0.3597122302158273</v>
      </c>
    </row>
    <row r="34" spans="2:17" ht="18" customHeight="1">
      <c r="B34" s="16" t="s">
        <v>43</v>
      </c>
      <c r="C34" s="17" t="s">
        <v>63</v>
      </c>
      <c r="D34" s="18">
        <v>10</v>
      </c>
      <c r="E34" s="24">
        <v>3589.0723809523815</v>
      </c>
      <c r="F34" s="19">
        <v>87.75238095238096</v>
      </c>
      <c r="G34" s="19">
        <v>79.05549355022255</v>
      </c>
      <c r="H34" s="19">
        <v>3.656887926298596</v>
      </c>
      <c r="I34" s="19">
        <v>17.287618523478844</v>
      </c>
      <c r="J34" s="19">
        <v>0.3717472118959107</v>
      </c>
      <c r="K34" s="19">
        <v>1.0539106283787134</v>
      </c>
      <c r="L34" s="19">
        <v>0.3717472118959107</v>
      </c>
      <c r="M34" s="19">
        <v>0</v>
      </c>
      <c r="N34" s="19">
        <v>0</v>
      </c>
      <c r="O34" s="19">
        <v>0</v>
      </c>
      <c r="P34" s="25">
        <v>0.3333333333333333</v>
      </c>
      <c r="Q34" s="25">
        <v>0.3717472118959107</v>
      </c>
    </row>
    <row r="35" spans="2:17" ht="38.25" customHeight="1">
      <c r="B35" s="16" t="s">
        <v>17</v>
      </c>
      <c r="C35" s="18"/>
      <c r="D35" s="18"/>
      <c r="E35" s="26">
        <v>4876.355509920634</v>
      </c>
      <c r="F35" s="22">
        <v>108.46180555555554</v>
      </c>
      <c r="G35" s="22">
        <v>84.05020647984102</v>
      </c>
      <c r="H35" s="22">
        <v>4.941493342751716</v>
      </c>
      <c r="I35" s="22">
        <v>11.008300177407268</v>
      </c>
      <c r="J35" s="22">
        <v>2.6466414189113694</v>
      </c>
      <c r="K35" s="22">
        <v>3.052443615169168</v>
      </c>
      <c r="L35" s="22">
        <v>2.0074221670694823</v>
      </c>
      <c r="M35" s="22">
        <v>0.2869390187851944</v>
      </c>
      <c r="N35" s="22">
        <v>2.9044291820579486</v>
      </c>
      <c r="O35" s="22">
        <v>0.005</v>
      </c>
      <c r="P35" s="27">
        <v>5.2</v>
      </c>
      <c r="Q35" s="27">
        <v>0.6409559120972215</v>
      </c>
    </row>
    <row r="37" spans="2:3" s="35" customFormat="1" ht="24.75" customHeight="1">
      <c r="B37" s="43" t="s">
        <v>92</v>
      </c>
      <c r="C37" s="44" t="s">
        <v>93</v>
      </c>
    </row>
    <row r="38" spans="2:3" s="35" customFormat="1" ht="24.75" customHeight="1">
      <c r="B38" s="43"/>
      <c r="C38" s="44" t="s">
        <v>94</v>
      </c>
    </row>
  </sheetData>
  <sheetProtection/>
  <mergeCells count="18">
    <mergeCell ref="P6:R6"/>
    <mergeCell ref="J23:Q23"/>
    <mergeCell ref="B2:T2"/>
    <mergeCell ref="E23:E24"/>
    <mergeCell ref="F23:F24"/>
    <mergeCell ref="G23:G24"/>
    <mergeCell ref="B9:B10"/>
    <mergeCell ref="C9:C10"/>
    <mergeCell ref="D9:D10"/>
    <mergeCell ref="B23:B24"/>
    <mergeCell ref="C23:C24"/>
    <mergeCell ref="D23:D24"/>
    <mergeCell ref="I9:L9"/>
    <mergeCell ref="M9:O9"/>
    <mergeCell ref="P9:S9"/>
    <mergeCell ref="T9:T10"/>
    <mergeCell ref="H23:I23"/>
    <mergeCell ref="E9:H9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38"/>
  <sheetViews>
    <sheetView zoomScale="80" zoomScaleNormal="80" zoomScalePageLayoutView="0" workbookViewId="0" topLeftCell="A14">
      <selection activeCell="Q25" sqref="Q25:Q35"/>
    </sheetView>
  </sheetViews>
  <sheetFormatPr defaultColWidth="9.140625" defaultRowHeight="15"/>
  <cols>
    <col min="1" max="1" width="3.7109375" style="10" customWidth="1"/>
    <col min="2" max="2" width="25.140625" style="10" customWidth="1"/>
    <col min="3" max="3" width="8.421875" style="10" customWidth="1"/>
    <col min="4" max="4" width="7.57421875" style="10" customWidth="1"/>
    <col min="5" max="5" width="9.00390625" style="10" customWidth="1"/>
    <col min="6" max="16" width="6.421875" style="10" customWidth="1"/>
    <col min="17" max="17" width="7.8515625" style="10" customWidth="1"/>
    <col min="18" max="18" width="6.421875" style="10" customWidth="1"/>
    <col min="19" max="19" width="7.00390625" style="10" customWidth="1"/>
    <col min="20" max="20" width="9.140625" style="10" customWidth="1"/>
    <col min="21" max="21" width="18.57421875" style="10" customWidth="1"/>
    <col min="22" max="16384" width="9.140625" style="10" customWidth="1"/>
  </cols>
  <sheetData>
    <row r="1" s="6" customFormat="1" ht="24.75" customHeight="1"/>
    <row r="2" spans="2:19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2:19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</row>
    <row r="4" spans="2:19" s="36" customFormat="1" ht="24.75" customHeight="1">
      <c r="B4" s="37" t="s">
        <v>1</v>
      </c>
      <c r="C4" s="38" t="s">
        <v>32</v>
      </c>
      <c r="D4" s="37"/>
      <c r="E4" s="39"/>
      <c r="F4" s="39"/>
      <c r="G4" s="39"/>
      <c r="H4" s="39"/>
      <c r="I4" s="39"/>
      <c r="J4" s="39"/>
      <c r="K4" s="39"/>
      <c r="L4" s="39"/>
      <c r="Q4" s="39"/>
      <c r="R4" s="39"/>
      <c r="S4" s="39"/>
    </row>
    <row r="5" spans="2:19" s="36" customFormat="1" ht="24.75" customHeight="1">
      <c r="B5" s="36" t="s">
        <v>2</v>
      </c>
      <c r="C5" s="40" t="s">
        <v>33</v>
      </c>
      <c r="D5" s="40"/>
      <c r="E5" s="39"/>
      <c r="F5" s="39"/>
      <c r="G5" s="39"/>
      <c r="H5" s="39"/>
      <c r="I5" s="39"/>
      <c r="J5" s="39"/>
      <c r="K5" s="39"/>
      <c r="L5" s="39"/>
      <c r="Q5" s="39"/>
      <c r="R5" s="39"/>
      <c r="S5" s="39"/>
    </row>
    <row r="6" spans="2:19" s="36" customFormat="1" ht="24.75" customHeight="1">
      <c r="B6" s="37" t="s">
        <v>3</v>
      </c>
      <c r="C6" s="37" t="s">
        <v>158</v>
      </c>
      <c r="D6" s="37"/>
      <c r="E6" s="41"/>
      <c r="F6" s="41"/>
      <c r="G6" s="41"/>
      <c r="J6" s="39"/>
      <c r="K6" s="39"/>
      <c r="L6" s="7" t="s">
        <v>148</v>
      </c>
      <c r="M6" s="7"/>
      <c r="N6" s="7"/>
      <c r="O6" s="7"/>
      <c r="P6" s="231">
        <v>43581</v>
      </c>
      <c r="Q6" s="231"/>
      <c r="R6" s="231"/>
      <c r="S6" s="1"/>
    </row>
    <row r="7" spans="2:19" s="36" customFormat="1" ht="24.75" customHeight="1">
      <c r="B7" s="36" t="s">
        <v>4</v>
      </c>
      <c r="C7" s="42" t="s">
        <v>157</v>
      </c>
      <c r="D7" s="40"/>
      <c r="E7" s="39"/>
      <c r="F7" s="39"/>
      <c r="G7" s="39"/>
      <c r="J7" s="39"/>
      <c r="K7" s="39"/>
      <c r="L7" s="39"/>
      <c r="Q7" s="39"/>
      <c r="R7" s="39"/>
      <c r="S7" s="39"/>
    </row>
    <row r="8" spans="11:19" s="7" customFormat="1" ht="24.75" customHeight="1">
      <c r="K8" s="1"/>
      <c r="L8" s="1"/>
      <c r="Q8" s="1"/>
      <c r="R8" s="1"/>
      <c r="S8" s="1"/>
    </row>
    <row r="9" spans="2:19" ht="33.75" customHeight="1">
      <c r="B9" s="224" t="s">
        <v>61</v>
      </c>
      <c r="C9" s="216" t="s">
        <v>9</v>
      </c>
      <c r="D9" s="224" t="s">
        <v>10</v>
      </c>
      <c r="E9" s="211" t="s">
        <v>5</v>
      </c>
      <c r="F9" s="211"/>
      <c r="G9" s="211"/>
      <c r="H9" s="211"/>
      <c r="I9" s="215" t="s">
        <v>6</v>
      </c>
      <c r="J9" s="215"/>
      <c r="K9" s="215"/>
      <c r="L9" s="215"/>
      <c r="M9" s="215" t="s">
        <v>7</v>
      </c>
      <c r="N9" s="215"/>
      <c r="O9" s="215"/>
      <c r="P9" s="211" t="s">
        <v>8</v>
      </c>
      <c r="Q9" s="211"/>
      <c r="R9" s="211"/>
      <c r="S9" s="211"/>
    </row>
    <row r="10" spans="2:19" s="12" customFormat="1" ht="138" customHeight="1">
      <c r="B10" s="225"/>
      <c r="C10" s="217"/>
      <c r="D10" s="225"/>
      <c r="E10" s="45" t="s">
        <v>96</v>
      </c>
      <c r="F10" s="13" t="s">
        <v>11</v>
      </c>
      <c r="G10" s="13" t="s">
        <v>44</v>
      </c>
      <c r="H10" s="13" t="s">
        <v>45</v>
      </c>
      <c r="I10" s="14" t="s">
        <v>12</v>
      </c>
      <c r="J10" s="13" t="s">
        <v>46</v>
      </c>
      <c r="K10" s="13" t="s">
        <v>47</v>
      </c>
      <c r="L10" s="13" t="s">
        <v>48</v>
      </c>
      <c r="M10" s="13" t="s">
        <v>49</v>
      </c>
      <c r="N10" s="13" t="s">
        <v>50</v>
      </c>
      <c r="O10" s="13" t="s">
        <v>51</v>
      </c>
      <c r="P10" s="14" t="s">
        <v>13</v>
      </c>
      <c r="Q10" s="14" t="s">
        <v>14</v>
      </c>
      <c r="R10" s="14" t="s">
        <v>15</v>
      </c>
      <c r="S10" s="15" t="s">
        <v>16</v>
      </c>
    </row>
    <row r="11" spans="2:19" ht="18" customHeight="1">
      <c r="B11" s="16" t="s">
        <v>168</v>
      </c>
      <c r="C11" s="17" t="s">
        <v>64</v>
      </c>
      <c r="D11" s="18">
        <v>1</v>
      </c>
      <c r="E11" s="24">
        <v>112</v>
      </c>
      <c r="F11" s="19">
        <v>89.33</v>
      </c>
      <c r="G11" s="19">
        <v>3.5</v>
      </c>
      <c r="H11" s="19">
        <v>4</v>
      </c>
      <c r="I11" s="19">
        <v>76.7</v>
      </c>
      <c r="J11" s="19">
        <v>4</v>
      </c>
      <c r="K11" s="19">
        <v>3.5</v>
      </c>
      <c r="L11" s="19">
        <v>3.5</v>
      </c>
      <c r="M11" s="19">
        <v>4</v>
      </c>
      <c r="N11" s="19">
        <v>4</v>
      </c>
      <c r="O11" s="19">
        <v>3</v>
      </c>
      <c r="P11" s="20">
        <v>4.99</v>
      </c>
      <c r="Q11" s="20">
        <v>4.37</v>
      </c>
      <c r="R11" s="20">
        <v>2.68</v>
      </c>
      <c r="S11" s="20">
        <v>8</v>
      </c>
    </row>
    <row r="12" spans="2:19" ht="18" customHeight="1">
      <c r="B12" s="16" t="s">
        <v>166</v>
      </c>
      <c r="C12" s="17" t="s">
        <v>64</v>
      </c>
      <c r="D12" s="18">
        <v>2</v>
      </c>
      <c r="E12" s="24">
        <v>111</v>
      </c>
      <c r="F12" s="19">
        <v>88.67</v>
      </c>
      <c r="G12" s="19">
        <v>3.5</v>
      </c>
      <c r="H12" s="19">
        <v>3.5</v>
      </c>
      <c r="I12" s="19">
        <v>56</v>
      </c>
      <c r="J12" s="19">
        <v>3.5</v>
      </c>
      <c r="K12" s="19">
        <v>3</v>
      </c>
      <c r="L12" s="19">
        <v>3</v>
      </c>
      <c r="M12" s="19">
        <v>3</v>
      </c>
      <c r="N12" s="19">
        <v>4</v>
      </c>
      <c r="O12" s="19">
        <v>4</v>
      </c>
      <c r="P12" s="20">
        <v>4.95</v>
      </c>
      <c r="Q12" s="20">
        <v>4.42</v>
      </c>
      <c r="R12" s="20">
        <v>2.69</v>
      </c>
      <c r="S12" s="20">
        <v>10.5</v>
      </c>
    </row>
    <row r="13" spans="2:19" ht="18" customHeight="1">
      <c r="B13" s="16" t="s">
        <v>169</v>
      </c>
      <c r="C13" s="17" t="s">
        <v>64</v>
      </c>
      <c r="D13" s="18">
        <v>3</v>
      </c>
      <c r="E13" s="46">
        <v>105</v>
      </c>
      <c r="F13" s="19">
        <v>71.67</v>
      </c>
      <c r="G13" s="19">
        <v>4</v>
      </c>
      <c r="H13" s="19">
        <v>3.5</v>
      </c>
      <c r="I13" s="19">
        <v>55.3</v>
      </c>
      <c r="J13" s="19">
        <v>4</v>
      </c>
      <c r="K13" s="19">
        <v>3.5</v>
      </c>
      <c r="L13" s="19">
        <v>4</v>
      </c>
      <c r="M13" s="19">
        <v>4</v>
      </c>
      <c r="N13" s="19">
        <v>4</v>
      </c>
      <c r="O13" s="19">
        <v>3.5</v>
      </c>
      <c r="P13" s="20">
        <v>4.41</v>
      </c>
      <c r="Q13" s="20">
        <v>4.31</v>
      </c>
      <c r="R13" s="20">
        <v>2.53</v>
      </c>
      <c r="S13" s="20">
        <v>10</v>
      </c>
    </row>
    <row r="14" spans="2:19" ht="18" customHeight="1">
      <c r="B14" s="16" t="s">
        <v>164</v>
      </c>
      <c r="C14" s="17" t="s">
        <v>64</v>
      </c>
      <c r="D14" s="18">
        <v>4</v>
      </c>
      <c r="E14" s="24">
        <v>112</v>
      </c>
      <c r="F14" s="19">
        <v>109.33</v>
      </c>
      <c r="G14" s="19">
        <v>3</v>
      </c>
      <c r="H14" s="19">
        <v>3.5</v>
      </c>
      <c r="I14" s="19">
        <v>71.3</v>
      </c>
      <c r="J14" s="19">
        <v>4</v>
      </c>
      <c r="K14" s="19">
        <v>3</v>
      </c>
      <c r="L14" s="19">
        <v>3</v>
      </c>
      <c r="M14" s="19">
        <v>3.5</v>
      </c>
      <c r="N14" s="19">
        <v>4</v>
      </c>
      <c r="O14" s="19">
        <v>3.5</v>
      </c>
      <c r="P14" s="20">
        <v>4.44</v>
      </c>
      <c r="Q14" s="20">
        <v>4.29</v>
      </c>
      <c r="R14" s="20">
        <v>2.46</v>
      </c>
      <c r="S14" s="20">
        <v>8</v>
      </c>
    </row>
    <row r="15" spans="2:19" ht="18" customHeight="1">
      <c r="B15" s="16" t="s">
        <v>163</v>
      </c>
      <c r="C15" s="17" t="s">
        <v>64</v>
      </c>
      <c r="D15" s="18">
        <v>5</v>
      </c>
      <c r="E15" s="24">
        <v>107</v>
      </c>
      <c r="F15" s="19">
        <v>80.67</v>
      </c>
      <c r="G15" s="19">
        <v>3.5</v>
      </c>
      <c r="H15" s="19">
        <v>3.5</v>
      </c>
      <c r="I15" s="19">
        <v>57</v>
      </c>
      <c r="J15" s="19">
        <v>4</v>
      </c>
      <c r="K15" s="19">
        <v>3.5</v>
      </c>
      <c r="L15" s="19">
        <v>2.5</v>
      </c>
      <c r="M15" s="19">
        <v>4</v>
      </c>
      <c r="N15" s="19">
        <v>4</v>
      </c>
      <c r="O15" s="19">
        <v>3.5</v>
      </c>
      <c r="P15" s="20">
        <v>4.74</v>
      </c>
      <c r="Q15" s="20">
        <v>4.26</v>
      </c>
      <c r="R15" s="20">
        <v>2.46</v>
      </c>
      <c r="S15" s="20">
        <v>9.5</v>
      </c>
    </row>
    <row r="16" spans="2:19" ht="18" customHeight="1">
      <c r="B16" s="16" t="s">
        <v>162</v>
      </c>
      <c r="C16" s="17" t="s">
        <v>64</v>
      </c>
      <c r="D16" s="18">
        <v>6</v>
      </c>
      <c r="E16" s="24">
        <v>108</v>
      </c>
      <c r="F16" s="19">
        <v>78.33</v>
      </c>
      <c r="G16" s="19">
        <v>3.5</v>
      </c>
      <c r="H16" s="19">
        <v>3.5</v>
      </c>
      <c r="I16" s="19">
        <v>49.3</v>
      </c>
      <c r="J16" s="19">
        <v>4</v>
      </c>
      <c r="K16" s="19">
        <v>3</v>
      </c>
      <c r="L16" s="19">
        <v>3.5</v>
      </c>
      <c r="M16" s="19">
        <v>3</v>
      </c>
      <c r="N16" s="19">
        <v>4</v>
      </c>
      <c r="O16" s="19">
        <v>3.5</v>
      </c>
      <c r="P16" s="20">
        <v>4.77</v>
      </c>
      <c r="Q16" s="20">
        <v>4.31</v>
      </c>
      <c r="R16" s="20">
        <v>2.65</v>
      </c>
      <c r="S16" s="20">
        <v>9</v>
      </c>
    </row>
    <row r="17" spans="2:19" ht="18" customHeight="1">
      <c r="B17" s="16" t="s">
        <v>165</v>
      </c>
      <c r="C17" s="17" t="s">
        <v>64</v>
      </c>
      <c r="D17" s="18">
        <v>7</v>
      </c>
      <c r="E17" s="24">
        <v>116</v>
      </c>
      <c r="F17" s="19">
        <v>88</v>
      </c>
      <c r="G17" s="19">
        <v>4</v>
      </c>
      <c r="H17" s="19">
        <v>4.5</v>
      </c>
      <c r="I17" s="19">
        <v>55</v>
      </c>
      <c r="J17" s="19">
        <v>3.5</v>
      </c>
      <c r="K17" s="19">
        <v>3</v>
      </c>
      <c r="L17" s="19">
        <v>3</v>
      </c>
      <c r="M17" s="19">
        <v>4</v>
      </c>
      <c r="N17" s="19">
        <v>4</v>
      </c>
      <c r="O17" s="19">
        <v>3</v>
      </c>
      <c r="P17" s="20">
        <v>4.75</v>
      </c>
      <c r="Q17" s="20">
        <v>4.35</v>
      </c>
      <c r="R17" s="20">
        <v>2.51</v>
      </c>
      <c r="S17" s="20">
        <v>8</v>
      </c>
    </row>
    <row r="18" spans="2:19" ht="18" customHeight="1">
      <c r="B18" s="16" t="s">
        <v>161</v>
      </c>
      <c r="C18" s="17" t="s">
        <v>64</v>
      </c>
      <c r="D18" s="18">
        <v>8</v>
      </c>
      <c r="E18" s="24">
        <v>106</v>
      </c>
      <c r="F18" s="19">
        <v>111.67</v>
      </c>
      <c r="G18" s="19">
        <v>4</v>
      </c>
      <c r="H18" s="19">
        <v>4</v>
      </c>
      <c r="I18" s="19">
        <v>57.7</v>
      </c>
      <c r="J18" s="19">
        <v>4</v>
      </c>
      <c r="K18" s="19">
        <v>3</v>
      </c>
      <c r="L18" s="19">
        <v>2.5</v>
      </c>
      <c r="M18" s="19">
        <v>4</v>
      </c>
      <c r="N18" s="19">
        <v>4</v>
      </c>
      <c r="O18" s="19">
        <v>3</v>
      </c>
      <c r="P18" s="20">
        <v>4.6</v>
      </c>
      <c r="Q18" s="20">
        <v>4.37</v>
      </c>
      <c r="R18" s="20">
        <v>2.57</v>
      </c>
      <c r="S18" s="20">
        <v>10.5</v>
      </c>
    </row>
    <row r="19" spans="2:19" ht="18" customHeight="1">
      <c r="B19" s="16" t="s">
        <v>160</v>
      </c>
      <c r="C19" s="17" t="s">
        <v>64</v>
      </c>
      <c r="D19" s="18">
        <v>9</v>
      </c>
      <c r="E19" s="24">
        <v>113</v>
      </c>
      <c r="F19" s="19">
        <v>109</v>
      </c>
      <c r="G19" s="19">
        <v>3</v>
      </c>
      <c r="H19" s="19">
        <v>4</v>
      </c>
      <c r="I19" s="19">
        <v>53.3</v>
      </c>
      <c r="J19" s="19">
        <v>4</v>
      </c>
      <c r="K19" s="19">
        <v>2.5</v>
      </c>
      <c r="L19" s="19">
        <v>3</v>
      </c>
      <c r="M19" s="19">
        <v>3.5</v>
      </c>
      <c r="N19" s="19">
        <v>4</v>
      </c>
      <c r="O19" s="19">
        <v>3</v>
      </c>
      <c r="P19" s="20">
        <v>4.57</v>
      </c>
      <c r="Q19" s="20">
        <v>4.3</v>
      </c>
      <c r="R19" s="20">
        <v>2.59</v>
      </c>
      <c r="S19" s="20">
        <v>8</v>
      </c>
    </row>
    <row r="20" spans="2:19" ht="18" customHeight="1">
      <c r="B20" s="16" t="s">
        <v>167</v>
      </c>
      <c r="C20" s="17" t="s">
        <v>64</v>
      </c>
      <c r="D20" s="18">
        <v>10</v>
      </c>
      <c r="E20" s="24">
        <v>109</v>
      </c>
      <c r="F20" s="19">
        <v>91.33</v>
      </c>
      <c r="G20" s="19">
        <v>3</v>
      </c>
      <c r="H20" s="19">
        <v>3</v>
      </c>
      <c r="I20" s="19">
        <v>54.3</v>
      </c>
      <c r="J20" s="19">
        <v>3.5</v>
      </c>
      <c r="K20" s="19">
        <v>3.5</v>
      </c>
      <c r="L20" s="19">
        <v>3.5</v>
      </c>
      <c r="M20" s="19">
        <v>4</v>
      </c>
      <c r="N20" s="19">
        <v>4</v>
      </c>
      <c r="O20" s="19">
        <v>3</v>
      </c>
      <c r="P20" s="20">
        <v>4.25</v>
      </c>
      <c r="Q20" s="20">
        <v>4.39</v>
      </c>
      <c r="R20" s="20">
        <v>2.36</v>
      </c>
      <c r="S20" s="20">
        <v>8</v>
      </c>
    </row>
    <row r="21" spans="2:19" s="21" customFormat="1" ht="33.75" customHeight="1">
      <c r="B21" s="16" t="s">
        <v>17</v>
      </c>
      <c r="C21" s="18"/>
      <c r="D21" s="18"/>
      <c r="E21" s="242">
        <f>AVERAGE(E11:E20)</f>
        <v>109.9</v>
      </c>
      <c r="F21" s="243">
        <f aca="true" t="shared" si="0" ref="F21:S21">AVERAGE(F11:F20)</f>
        <v>91.8</v>
      </c>
      <c r="G21" s="243">
        <f t="shared" si="0"/>
        <v>3.5</v>
      </c>
      <c r="H21" s="243">
        <f t="shared" si="0"/>
        <v>3.7</v>
      </c>
      <c r="I21" s="243">
        <f t="shared" si="0"/>
        <v>58.589999999999996</v>
      </c>
      <c r="J21" s="243">
        <f t="shared" si="0"/>
        <v>3.85</v>
      </c>
      <c r="K21" s="243">
        <f t="shared" si="0"/>
        <v>3.15</v>
      </c>
      <c r="L21" s="243">
        <f t="shared" si="0"/>
        <v>3.15</v>
      </c>
      <c r="M21" s="243">
        <f t="shared" si="0"/>
        <v>3.7</v>
      </c>
      <c r="N21" s="243">
        <f t="shared" si="0"/>
        <v>4</v>
      </c>
      <c r="O21" s="243">
        <f t="shared" si="0"/>
        <v>3.3</v>
      </c>
      <c r="P21" s="243">
        <f t="shared" si="0"/>
        <v>4.647</v>
      </c>
      <c r="Q21" s="244">
        <f t="shared" si="0"/>
        <v>4.336999999999999</v>
      </c>
      <c r="R21" s="243">
        <f t="shared" si="0"/>
        <v>2.55</v>
      </c>
      <c r="S21" s="243">
        <f t="shared" si="0"/>
        <v>8.95</v>
      </c>
    </row>
    <row r="23" spans="2:19" s="21" customFormat="1" ht="52.5" customHeight="1">
      <c r="B23" s="210" t="s">
        <v>61</v>
      </c>
      <c r="C23" s="211" t="s">
        <v>9</v>
      </c>
      <c r="D23" s="210" t="s">
        <v>10</v>
      </c>
      <c r="E23" s="210" t="s">
        <v>98</v>
      </c>
      <c r="F23" s="210" t="s">
        <v>20</v>
      </c>
      <c r="G23" s="210" t="s">
        <v>95</v>
      </c>
      <c r="H23" s="210" t="s">
        <v>18</v>
      </c>
      <c r="I23" s="210"/>
      <c r="J23" s="210" t="s">
        <v>150</v>
      </c>
      <c r="K23" s="210"/>
      <c r="L23" s="210"/>
      <c r="M23" s="210"/>
      <c r="N23" s="210"/>
      <c r="O23" s="210"/>
      <c r="P23" s="210"/>
      <c r="Q23" s="210"/>
      <c r="R23" s="79"/>
      <c r="S23" s="79"/>
    </row>
    <row r="24" spans="2:19" ht="116.25" customHeight="1">
      <c r="B24" s="210"/>
      <c r="C24" s="211"/>
      <c r="D24" s="210"/>
      <c r="E24" s="210"/>
      <c r="F24" s="210"/>
      <c r="G24" s="210"/>
      <c r="H24" s="13" t="s">
        <v>22</v>
      </c>
      <c r="I24" s="13" t="s">
        <v>23</v>
      </c>
      <c r="J24" s="13" t="s">
        <v>24</v>
      </c>
      <c r="K24" s="13" t="s">
        <v>25</v>
      </c>
      <c r="L24" s="13" t="s">
        <v>26</v>
      </c>
      <c r="M24" s="11" t="s">
        <v>27</v>
      </c>
      <c r="N24" s="13" t="s">
        <v>99</v>
      </c>
      <c r="O24" s="11" t="s">
        <v>29</v>
      </c>
      <c r="P24" s="11" t="s">
        <v>31</v>
      </c>
      <c r="Q24" s="11" t="s">
        <v>30</v>
      </c>
      <c r="R24" s="154"/>
      <c r="S24" s="154"/>
    </row>
    <row r="25" spans="2:20" ht="18" customHeight="1">
      <c r="B25" s="16" t="s">
        <v>168</v>
      </c>
      <c r="C25" s="17" t="s">
        <v>64</v>
      </c>
      <c r="D25" s="18">
        <v>1</v>
      </c>
      <c r="E25" s="24">
        <v>2848.7910000000006</v>
      </c>
      <c r="F25" s="19">
        <v>57.09</v>
      </c>
      <c r="G25" s="19">
        <v>84.6</v>
      </c>
      <c r="H25" s="19">
        <v>10.5</v>
      </c>
      <c r="I25" s="19">
        <v>4.9</v>
      </c>
      <c r="J25" s="19">
        <v>0.9</v>
      </c>
      <c r="K25" s="19">
        <v>1.2</v>
      </c>
      <c r="L25" s="19">
        <v>1.2</v>
      </c>
      <c r="M25" s="245">
        <v>0</v>
      </c>
      <c r="N25" s="19">
        <v>2.1</v>
      </c>
      <c r="O25" s="245">
        <v>0</v>
      </c>
      <c r="P25" s="25">
        <v>0</v>
      </c>
      <c r="Q25" s="25">
        <v>0</v>
      </c>
      <c r="T25" s="127"/>
    </row>
    <row r="26" spans="2:20" ht="18" customHeight="1">
      <c r="B26" s="16" t="s">
        <v>166</v>
      </c>
      <c r="C26" s="17" t="s">
        <v>64</v>
      </c>
      <c r="D26" s="18">
        <v>2</v>
      </c>
      <c r="E26" s="24">
        <v>4173.84</v>
      </c>
      <c r="F26" s="19">
        <v>84.32</v>
      </c>
      <c r="G26" s="19">
        <v>84.1</v>
      </c>
      <c r="H26" s="19">
        <v>13.4</v>
      </c>
      <c r="I26" s="19">
        <v>2.5</v>
      </c>
      <c r="J26" s="19">
        <v>2.1</v>
      </c>
      <c r="K26" s="19">
        <v>0.8</v>
      </c>
      <c r="L26" s="19">
        <v>1.1</v>
      </c>
      <c r="M26" s="245">
        <v>0</v>
      </c>
      <c r="N26" s="19">
        <v>0.4</v>
      </c>
      <c r="O26" s="245">
        <v>0</v>
      </c>
      <c r="P26" s="25">
        <v>0.2</v>
      </c>
      <c r="Q26" s="25">
        <v>0</v>
      </c>
      <c r="T26" s="127"/>
    </row>
    <row r="27" spans="2:20" ht="18" customHeight="1">
      <c r="B27" s="16" t="s">
        <v>169</v>
      </c>
      <c r="C27" s="17" t="s">
        <v>64</v>
      </c>
      <c r="D27" s="18">
        <v>3</v>
      </c>
      <c r="E27" s="24">
        <v>2344.3559999999998</v>
      </c>
      <c r="F27" s="19">
        <v>53.16</v>
      </c>
      <c r="G27" s="19">
        <v>87.5</v>
      </c>
      <c r="H27" s="19">
        <v>7.5</v>
      </c>
      <c r="I27" s="19">
        <v>5</v>
      </c>
      <c r="J27" s="19">
        <v>0.9</v>
      </c>
      <c r="K27" s="19">
        <v>1.2</v>
      </c>
      <c r="L27" s="19">
        <v>0.5</v>
      </c>
      <c r="M27" s="245">
        <v>0</v>
      </c>
      <c r="N27" s="19">
        <v>0</v>
      </c>
      <c r="O27" s="245">
        <v>0</v>
      </c>
      <c r="P27" s="25">
        <v>0</v>
      </c>
      <c r="Q27" s="25">
        <v>0</v>
      </c>
      <c r="T27" s="127"/>
    </row>
    <row r="28" spans="2:20" ht="18" customHeight="1">
      <c r="B28" s="16" t="s">
        <v>164</v>
      </c>
      <c r="C28" s="17" t="s">
        <v>64</v>
      </c>
      <c r="D28" s="18">
        <v>4</v>
      </c>
      <c r="E28" s="24">
        <v>2463.312</v>
      </c>
      <c r="F28" s="19">
        <v>55.48</v>
      </c>
      <c r="G28" s="19">
        <v>81.4</v>
      </c>
      <c r="H28" s="19">
        <v>14.9</v>
      </c>
      <c r="I28" s="19">
        <v>3.7</v>
      </c>
      <c r="J28" s="19">
        <v>0.8</v>
      </c>
      <c r="K28" s="19">
        <v>1.2</v>
      </c>
      <c r="L28" s="19">
        <v>1.3</v>
      </c>
      <c r="M28" s="245">
        <v>0</v>
      </c>
      <c r="N28" s="19">
        <v>0.1</v>
      </c>
      <c r="O28" s="245">
        <v>0</v>
      </c>
      <c r="P28" s="25">
        <v>2</v>
      </c>
      <c r="Q28" s="25">
        <v>0</v>
      </c>
      <c r="T28" s="127"/>
    </row>
    <row r="29" spans="2:20" ht="18" customHeight="1">
      <c r="B29" s="16" t="s">
        <v>163</v>
      </c>
      <c r="C29" s="17" t="s">
        <v>64</v>
      </c>
      <c r="D29" s="18">
        <v>5</v>
      </c>
      <c r="E29" s="24">
        <v>2484.7080000000005</v>
      </c>
      <c r="F29" s="19">
        <v>52.42</v>
      </c>
      <c r="G29" s="19">
        <v>84.3</v>
      </c>
      <c r="H29" s="19">
        <v>12.4</v>
      </c>
      <c r="I29" s="19">
        <v>3.3</v>
      </c>
      <c r="J29" s="19">
        <v>1.2</v>
      </c>
      <c r="K29" s="19">
        <v>1.3</v>
      </c>
      <c r="L29" s="19">
        <v>1.9</v>
      </c>
      <c r="M29" s="245">
        <v>0</v>
      </c>
      <c r="N29" s="19">
        <v>3.1</v>
      </c>
      <c r="O29" s="245">
        <v>0</v>
      </c>
      <c r="P29" s="25">
        <v>1.5</v>
      </c>
      <c r="Q29" s="25">
        <v>0</v>
      </c>
      <c r="T29" s="127"/>
    </row>
    <row r="30" spans="2:20" ht="18" customHeight="1">
      <c r="B30" s="16" t="s">
        <v>162</v>
      </c>
      <c r="C30" s="17" t="s">
        <v>64</v>
      </c>
      <c r="D30" s="18">
        <v>6</v>
      </c>
      <c r="E30" s="24">
        <v>3168.234</v>
      </c>
      <c r="F30" s="19">
        <v>66.42</v>
      </c>
      <c r="G30" s="19">
        <v>83.9</v>
      </c>
      <c r="H30" s="19">
        <v>13.1</v>
      </c>
      <c r="I30" s="19">
        <v>3</v>
      </c>
      <c r="J30" s="19">
        <v>3.2</v>
      </c>
      <c r="K30" s="19">
        <v>0.8</v>
      </c>
      <c r="L30" s="19">
        <v>1.1</v>
      </c>
      <c r="M30" s="245">
        <v>0</v>
      </c>
      <c r="N30" s="19">
        <v>0.3</v>
      </c>
      <c r="O30" s="245">
        <v>0</v>
      </c>
      <c r="P30" s="25">
        <v>0.2</v>
      </c>
      <c r="Q30" s="25">
        <v>0</v>
      </c>
      <c r="T30" s="127"/>
    </row>
    <row r="31" spans="2:20" ht="18" customHeight="1">
      <c r="B31" s="16" t="s">
        <v>165</v>
      </c>
      <c r="C31" s="17" t="s">
        <v>64</v>
      </c>
      <c r="D31" s="18">
        <v>7</v>
      </c>
      <c r="E31" s="24">
        <v>2313.25</v>
      </c>
      <c r="F31" s="19">
        <v>48.7</v>
      </c>
      <c r="G31" s="19">
        <v>82.2</v>
      </c>
      <c r="H31" s="19">
        <v>17.1</v>
      </c>
      <c r="I31" s="19">
        <v>0.7</v>
      </c>
      <c r="J31" s="19">
        <v>1.2</v>
      </c>
      <c r="K31" s="19">
        <v>0.9399718638849074</v>
      </c>
      <c r="L31" s="19">
        <v>0.1</v>
      </c>
      <c r="M31" s="245">
        <v>0</v>
      </c>
      <c r="N31" s="19">
        <v>0.3</v>
      </c>
      <c r="O31" s="245">
        <v>0</v>
      </c>
      <c r="P31" s="25">
        <v>0.5</v>
      </c>
      <c r="Q31" s="25">
        <v>0</v>
      </c>
      <c r="T31" s="127"/>
    </row>
    <row r="32" spans="2:20" ht="18" customHeight="1">
      <c r="B32" s="16" t="s">
        <v>161</v>
      </c>
      <c r="C32" s="17" t="s">
        <v>64</v>
      </c>
      <c r="D32" s="18">
        <v>8</v>
      </c>
      <c r="E32" s="24">
        <v>2760</v>
      </c>
      <c r="F32" s="19">
        <v>60</v>
      </c>
      <c r="G32" s="19">
        <v>85.2</v>
      </c>
      <c r="H32" s="19">
        <v>11.4</v>
      </c>
      <c r="I32" s="19">
        <v>3.4</v>
      </c>
      <c r="J32" s="19">
        <v>0.9</v>
      </c>
      <c r="K32" s="19">
        <v>1.1</v>
      </c>
      <c r="L32" s="19">
        <v>0.1</v>
      </c>
      <c r="M32" s="245">
        <v>0</v>
      </c>
      <c r="N32" s="19">
        <v>0.1</v>
      </c>
      <c r="O32" s="245">
        <v>0</v>
      </c>
      <c r="P32" s="25">
        <v>20.5</v>
      </c>
      <c r="Q32" s="25">
        <v>0</v>
      </c>
      <c r="T32" s="127"/>
    </row>
    <row r="33" spans="2:20" ht="18" customHeight="1">
      <c r="B33" s="16" t="s">
        <v>160</v>
      </c>
      <c r="C33" s="17" t="s">
        <v>64</v>
      </c>
      <c r="D33" s="18">
        <v>9</v>
      </c>
      <c r="E33" s="24">
        <v>2820.6040000000003</v>
      </c>
      <c r="F33" s="19">
        <v>61.72</v>
      </c>
      <c r="G33" s="19">
        <v>84.2</v>
      </c>
      <c r="H33" s="19">
        <v>14.8</v>
      </c>
      <c r="I33" s="19">
        <v>1</v>
      </c>
      <c r="J33" s="19">
        <v>1.1</v>
      </c>
      <c r="K33" s="19">
        <v>0.9</v>
      </c>
      <c r="L33" s="19">
        <v>3.5</v>
      </c>
      <c r="M33" s="245">
        <v>0</v>
      </c>
      <c r="N33" s="19">
        <v>2.4</v>
      </c>
      <c r="O33" s="245">
        <v>0</v>
      </c>
      <c r="P33" s="25">
        <v>0.3333333333333333</v>
      </c>
      <c r="Q33" s="25">
        <v>0</v>
      </c>
      <c r="T33" s="127"/>
    </row>
    <row r="34" spans="2:20" ht="18" customHeight="1">
      <c r="B34" s="16" t="s">
        <v>167</v>
      </c>
      <c r="C34" s="17" t="s">
        <v>64</v>
      </c>
      <c r="D34" s="18">
        <v>10</v>
      </c>
      <c r="E34" s="24">
        <v>2617.5750000000003</v>
      </c>
      <c r="F34" s="19">
        <v>61.59</v>
      </c>
      <c r="G34" s="19">
        <v>88.1</v>
      </c>
      <c r="H34" s="19">
        <v>8.7</v>
      </c>
      <c r="I34" s="19">
        <v>3.2</v>
      </c>
      <c r="J34" s="19">
        <v>0.5</v>
      </c>
      <c r="K34" s="19">
        <v>0.9</v>
      </c>
      <c r="L34" s="19">
        <v>0.2</v>
      </c>
      <c r="M34" s="245">
        <v>0</v>
      </c>
      <c r="N34" s="19">
        <v>0</v>
      </c>
      <c r="O34" s="245">
        <v>0</v>
      </c>
      <c r="P34" s="25">
        <v>0.4</v>
      </c>
      <c r="Q34" s="25">
        <v>0</v>
      </c>
      <c r="T34" s="127"/>
    </row>
    <row r="35" spans="2:17" ht="38.25" customHeight="1">
      <c r="B35" s="16" t="s">
        <v>17</v>
      </c>
      <c r="C35" s="18"/>
      <c r="D35" s="18"/>
      <c r="E35" s="22">
        <f aca="true" t="shared" si="1" ref="E35:M35">AVERAGE(E25:E34)</f>
        <v>2799.467</v>
      </c>
      <c r="F35" s="22">
        <f t="shared" si="1"/>
        <v>60.089999999999996</v>
      </c>
      <c r="G35" s="22">
        <f t="shared" si="1"/>
        <v>84.55000000000003</v>
      </c>
      <c r="H35" s="22">
        <f t="shared" si="1"/>
        <v>12.38</v>
      </c>
      <c r="I35" s="22">
        <f t="shared" si="1"/>
        <v>3.07</v>
      </c>
      <c r="J35" s="22">
        <f t="shared" si="1"/>
        <v>1.28</v>
      </c>
      <c r="K35" s="22">
        <f t="shared" si="1"/>
        <v>1.033997186388491</v>
      </c>
      <c r="L35" s="22">
        <f t="shared" si="1"/>
        <v>1.0999999999999999</v>
      </c>
      <c r="M35" s="245">
        <f t="shared" si="1"/>
        <v>0</v>
      </c>
      <c r="N35" s="22">
        <f>AVERAGE(N25:N34)</f>
        <v>0.8799999999999999</v>
      </c>
      <c r="O35" s="245">
        <f>AVERAGE(O25:O34)</f>
        <v>0</v>
      </c>
      <c r="P35" s="22">
        <f>AVERAGE(P25:P34)</f>
        <v>2.563333333333333</v>
      </c>
      <c r="Q35" s="27">
        <f>AVERAGE(Q25:Q34)</f>
        <v>0</v>
      </c>
    </row>
    <row r="36" spans="15:16" ht="15.75">
      <c r="O36" s="78"/>
      <c r="P36" s="78"/>
    </row>
    <row r="37" spans="2:3" s="35" customFormat="1" ht="24.75" customHeight="1">
      <c r="B37" s="43" t="s">
        <v>92</v>
      </c>
      <c r="C37" s="44" t="s">
        <v>93</v>
      </c>
    </row>
    <row r="38" spans="2:3" s="35" customFormat="1" ht="24.75" customHeight="1">
      <c r="B38" s="43"/>
      <c r="C38" s="44" t="s">
        <v>94</v>
      </c>
    </row>
  </sheetData>
  <sheetProtection/>
  <mergeCells count="17">
    <mergeCell ref="B2:S2"/>
    <mergeCell ref="P6:R6"/>
    <mergeCell ref="B9:B10"/>
    <mergeCell ref="C9:C10"/>
    <mergeCell ref="D9:D10"/>
    <mergeCell ref="E9:H9"/>
    <mergeCell ref="I9:L9"/>
    <mergeCell ref="M9:O9"/>
    <mergeCell ref="P9:S9"/>
    <mergeCell ref="J23:Q23"/>
    <mergeCell ref="H23:I23"/>
    <mergeCell ref="B23:B24"/>
    <mergeCell ref="C23:C24"/>
    <mergeCell ref="D23:D24"/>
    <mergeCell ref="E23:E24"/>
    <mergeCell ref="F23:F24"/>
    <mergeCell ref="G23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zoomScale="90" zoomScaleNormal="90" zoomScalePageLayoutView="0" workbookViewId="0" topLeftCell="A14">
      <selection activeCell="Q28" sqref="Q28:Q38"/>
    </sheetView>
  </sheetViews>
  <sheetFormatPr defaultColWidth="9.140625" defaultRowHeight="15"/>
  <cols>
    <col min="1" max="1" width="2.421875" style="10" customWidth="1"/>
    <col min="2" max="2" width="22.8515625" style="10" customWidth="1"/>
    <col min="3" max="3" width="7.8515625" style="10" customWidth="1"/>
    <col min="4" max="4" width="7.57421875" style="10" customWidth="1"/>
    <col min="5" max="20" width="6.7109375" style="10" customWidth="1"/>
    <col min="21" max="16384" width="9.140625" style="10" customWidth="1"/>
  </cols>
  <sheetData>
    <row r="2" spans="2:20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</row>
    <row r="3" spans="2:20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  <c r="T3" s="1"/>
    </row>
    <row r="4" spans="2:20" s="7" customFormat="1" ht="24.75" customHeight="1">
      <c r="B4" s="2" t="s">
        <v>1</v>
      </c>
      <c r="D4" s="3" t="s">
        <v>52</v>
      </c>
      <c r="E4" s="3"/>
      <c r="F4" s="1"/>
      <c r="G4" s="1"/>
      <c r="H4" s="1"/>
      <c r="I4" s="1"/>
      <c r="J4" s="1"/>
      <c r="K4" s="1"/>
      <c r="L4" s="1"/>
      <c r="Q4" s="1"/>
      <c r="R4" s="1"/>
      <c r="S4" s="1"/>
      <c r="T4" s="1"/>
    </row>
    <row r="5" spans="2:20" s="7" customFormat="1" ht="24.75" customHeight="1">
      <c r="B5" s="7" t="s">
        <v>2</v>
      </c>
      <c r="D5" s="8" t="s">
        <v>33</v>
      </c>
      <c r="E5" s="8"/>
      <c r="F5" s="1"/>
      <c r="G5" s="1"/>
      <c r="H5" s="1"/>
      <c r="I5" s="1"/>
      <c r="J5" s="1"/>
      <c r="K5" s="1"/>
      <c r="L5" s="1"/>
      <c r="Q5" s="1"/>
      <c r="R5" s="1"/>
      <c r="S5" s="1"/>
      <c r="T5" s="1"/>
    </row>
    <row r="6" spans="2:20" s="7" customFormat="1" ht="24.75" customHeight="1">
      <c r="B6" s="2" t="s">
        <v>3</v>
      </c>
      <c r="C6" s="2"/>
      <c r="D6" s="2" t="s">
        <v>77</v>
      </c>
      <c r="E6" s="2"/>
      <c r="F6" s="4"/>
      <c r="G6" s="4"/>
      <c r="J6" s="1"/>
      <c r="K6" s="1"/>
      <c r="L6" s="7" t="s">
        <v>148</v>
      </c>
      <c r="Q6" s="231">
        <v>43617</v>
      </c>
      <c r="R6" s="231"/>
      <c r="S6" s="231"/>
      <c r="T6" s="1"/>
    </row>
    <row r="7" spans="2:20" s="7" customFormat="1" ht="24.75" customHeight="1">
      <c r="B7" s="7" t="s">
        <v>4</v>
      </c>
      <c r="C7" s="9"/>
      <c r="D7" s="8" t="s">
        <v>149</v>
      </c>
      <c r="E7" s="8"/>
      <c r="F7" s="1"/>
      <c r="G7" s="1"/>
      <c r="J7" s="1"/>
      <c r="K7" s="1"/>
      <c r="L7" s="1"/>
      <c r="Q7" s="1"/>
      <c r="R7" s="1"/>
      <c r="S7" s="1"/>
      <c r="T7" s="1"/>
    </row>
    <row r="8" spans="3:20" s="7" customFormat="1" ht="24.75" customHeight="1">
      <c r="C8" s="9"/>
      <c r="D8" s="8"/>
      <c r="E8" s="8"/>
      <c r="F8" s="1"/>
      <c r="G8" s="1"/>
      <c r="J8" s="1"/>
      <c r="K8" s="1"/>
      <c r="L8" s="1"/>
      <c r="Q8" s="1"/>
      <c r="R8" s="1"/>
      <c r="S8" s="1"/>
      <c r="T8" s="1"/>
    </row>
    <row r="9" spans="11:20" s="7" customFormat="1" ht="24.75" customHeight="1">
      <c r="K9" s="1"/>
      <c r="L9" s="1"/>
      <c r="Q9" s="1"/>
      <c r="R9" s="1"/>
      <c r="S9" s="1"/>
      <c r="T9" s="1"/>
    </row>
    <row r="10" spans="2:20" ht="33.75" customHeight="1">
      <c r="B10" s="224" t="s">
        <v>61</v>
      </c>
      <c r="C10" s="216" t="s">
        <v>9</v>
      </c>
      <c r="D10" s="224" t="s">
        <v>10</v>
      </c>
      <c r="E10" s="211" t="s">
        <v>5</v>
      </c>
      <c r="F10" s="211"/>
      <c r="G10" s="211"/>
      <c r="H10" s="211"/>
      <c r="I10" s="215" t="s">
        <v>6</v>
      </c>
      <c r="J10" s="215"/>
      <c r="K10" s="215"/>
      <c r="L10" s="215"/>
      <c r="M10" s="215" t="s">
        <v>7</v>
      </c>
      <c r="N10" s="215"/>
      <c r="O10" s="215"/>
      <c r="P10" s="211" t="s">
        <v>8</v>
      </c>
      <c r="Q10" s="211"/>
      <c r="R10" s="211"/>
      <c r="S10" s="211"/>
      <c r="T10" s="211" t="s">
        <v>151</v>
      </c>
    </row>
    <row r="11" spans="2:20" s="12" customFormat="1" ht="138" customHeight="1">
      <c r="B11" s="225"/>
      <c r="C11" s="217"/>
      <c r="D11" s="225"/>
      <c r="E11" s="107" t="s">
        <v>96</v>
      </c>
      <c r="F11" s="13" t="s">
        <v>11</v>
      </c>
      <c r="G11" s="13" t="s">
        <v>44</v>
      </c>
      <c r="H11" s="13" t="s">
        <v>45</v>
      </c>
      <c r="I11" s="14" t="s">
        <v>12</v>
      </c>
      <c r="J11" s="13" t="s">
        <v>46</v>
      </c>
      <c r="K11" s="13" t="s">
        <v>47</v>
      </c>
      <c r="L11" s="13" t="s">
        <v>48</v>
      </c>
      <c r="M11" s="13" t="s">
        <v>49</v>
      </c>
      <c r="N11" s="13" t="s">
        <v>50</v>
      </c>
      <c r="O11" s="13" t="s">
        <v>51</v>
      </c>
      <c r="P11" s="14" t="s">
        <v>13</v>
      </c>
      <c r="Q11" s="14" t="s">
        <v>14</v>
      </c>
      <c r="R11" s="14" t="s">
        <v>15</v>
      </c>
      <c r="S11" s="15" t="s">
        <v>16</v>
      </c>
      <c r="T11" s="211"/>
    </row>
    <row r="12" spans="2:20" ht="15.75" customHeight="1">
      <c r="B12" s="16" t="s">
        <v>34</v>
      </c>
      <c r="C12" s="17" t="s">
        <v>62</v>
      </c>
      <c r="D12" s="18">
        <v>1</v>
      </c>
      <c r="E12" s="147">
        <v>100</v>
      </c>
      <c r="F12" s="148">
        <v>115</v>
      </c>
      <c r="G12" s="148">
        <v>4</v>
      </c>
      <c r="H12" s="148">
        <v>5</v>
      </c>
      <c r="I12" s="149">
        <v>59.33333333333334</v>
      </c>
      <c r="J12" s="148">
        <v>5</v>
      </c>
      <c r="K12" s="148">
        <v>3</v>
      </c>
      <c r="L12" s="148">
        <v>4</v>
      </c>
      <c r="M12" s="148">
        <v>5</v>
      </c>
      <c r="N12" s="148">
        <v>5</v>
      </c>
      <c r="O12" s="148">
        <v>3.9</v>
      </c>
      <c r="P12" s="150">
        <v>4.82</v>
      </c>
      <c r="Q12" s="150">
        <v>4.62</v>
      </c>
      <c r="R12" s="150">
        <v>2.57</v>
      </c>
      <c r="S12" s="150">
        <v>9</v>
      </c>
      <c r="T12" s="148">
        <v>3.5</v>
      </c>
    </row>
    <row r="13" spans="2:20" ht="15.75" customHeight="1">
      <c r="B13" s="16" t="s">
        <v>53</v>
      </c>
      <c r="C13" s="17" t="s">
        <v>62</v>
      </c>
      <c r="D13" s="18">
        <v>2</v>
      </c>
      <c r="E13" s="147">
        <v>99</v>
      </c>
      <c r="F13" s="148">
        <v>167</v>
      </c>
      <c r="G13" s="148">
        <v>3.5</v>
      </c>
      <c r="H13" s="148">
        <v>4.5</v>
      </c>
      <c r="I13" s="149">
        <v>54.866666666666674</v>
      </c>
      <c r="J13" s="148">
        <v>3.5</v>
      </c>
      <c r="K13" s="148">
        <v>3</v>
      </c>
      <c r="L13" s="148">
        <v>3.5</v>
      </c>
      <c r="M13" s="148">
        <v>5</v>
      </c>
      <c r="N13" s="148">
        <v>5</v>
      </c>
      <c r="O13" s="148">
        <v>4</v>
      </c>
      <c r="P13" s="150">
        <v>5.15</v>
      </c>
      <c r="Q13" s="150">
        <v>4.53</v>
      </c>
      <c r="R13" s="150">
        <v>2.48</v>
      </c>
      <c r="S13" s="150">
        <v>8</v>
      </c>
      <c r="T13" s="148">
        <v>3.5</v>
      </c>
    </row>
    <row r="14" spans="2:20" ht="15.75" customHeight="1">
      <c r="B14" s="16" t="s">
        <v>54</v>
      </c>
      <c r="C14" s="17" t="s">
        <v>62</v>
      </c>
      <c r="D14" s="18">
        <v>3</v>
      </c>
      <c r="E14" s="147">
        <v>98</v>
      </c>
      <c r="F14" s="148">
        <v>115</v>
      </c>
      <c r="G14" s="148">
        <v>3.5</v>
      </c>
      <c r="H14" s="148">
        <v>3</v>
      </c>
      <c r="I14" s="149">
        <v>47.96666666666667</v>
      </c>
      <c r="J14" s="148">
        <v>4</v>
      </c>
      <c r="K14" s="148">
        <v>3</v>
      </c>
      <c r="L14" s="148">
        <v>4</v>
      </c>
      <c r="M14" s="148">
        <v>5</v>
      </c>
      <c r="N14" s="148">
        <v>5</v>
      </c>
      <c r="O14" s="148">
        <v>4.3</v>
      </c>
      <c r="P14" s="150">
        <v>4.65</v>
      </c>
      <c r="Q14" s="150">
        <v>4.53</v>
      </c>
      <c r="R14" s="150">
        <v>2.54</v>
      </c>
      <c r="S14" s="150">
        <v>10</v>
      </c>
      <c r="T14" s="148">
        <v>4</v>
      </c>
    </row>
    <row r="15" spans="2:20" ht="15.75" customHeight="1">
      <c r="B15" s="16" t="s">
        <v>37</v>
      </c>
      <c r="C15" s="17" t="s">
        <v>62</v>
      </c>
      <c r="D15" s="18">
        <v>4</v>
      </c>
      <c r="E15" s="147">
        <v>100</v>
      </c>
      <c r="F15" s="148">
        <v>100</v>
      </c>
      <c r="G15" s="148">
        <v>4</v>
      </c>
      <c r="H15" s="148">
        <v>4</v>
      </c>
      <c r="I15" s="149">
        <v>52.900000000000006</v>
      </c>
      <c r="J15" s="148">
        <v>3.5</v>
      </c>
      <c r="K15" s="148">
        <v>3</v>
      </c>
      <c r="L15" s="148">
        <v>4</v>
      </c>
      <c r="M15" s="148">
        <v>5</v>
      </c>
      <c r="N15" s="148">
        <v>5</v>
      </c>
      <c r="O15" s="148">
        <v>3.6</v>
      </c>
      <c r="P15" s="150">
        <v>4.52</v>
      </c>
      <c r="Q15" s="150">
        <v>4.53</v>
      </c>
      <c r="R15" s="150">
        <v>2.38</v>
      </c>
      <c r="S15" s="150">
        <v>8</v>
      </c>
      <c r="T15" s="148">
        <v>3.5</v>
      </c>
    </row>
    <row r="16" spans="2:20" ht="15.75" customHeight="1">
      <c r="B16" s="16" t="s">
        <v>153</v>
      </c>
      <c r="C16" s="17" t="s">
        <v>62</v>
      </c>
      <c r="D16" s="18">
        <v>5</v>
      </c>
      <c r="E16" s="147">
        <v>99</v>
      </c>
      <c r="F16" s="148">
        <v>131</v>
      </c>
      <c r="G16" s="148">
        <v>3</v>
      </c>
      <c r="H16" s="148">
        <v>4.5</v>
      </c>
      <c r="I16" s="149">
        <v>55.50000000000001</v>
      </c>
      <c r="J16" s="148">
        <v>4.5</v>
      </c>
      <c r="K16" s="148">
        <v>3</v>
      </c>
      <c r="L16" s="148">
        <v>5</v>
      </c>
      <c r="M16" s="148">
        <v>5</v>
      </c>
      <c r="N16" s="148">
        <v>5</v>
      </c>
      <c r="O16" s="148">
        <v>3.4</v>
      </c>
      <c r="P16" s="150">
        <v>4.92</v>
      </c>
      <c r="Q16" s="150">
        <v>4.44</v>
      </c>
      <c r="R16" s="150">
        <v>2.43</v>
      </c>
      <c r="S16" s="150">
        <v>11</v>
      </c>
      <c r="T16" s="148">
        <v>4</v>
      </c>
    </row>
    <row r="17" spans="2:20" ht="15.75" customHeight="1">
      <c r="B17" s="16" t="s">
        <v>56</v>
      </c>
      <c r="C17" s="17" t="s">
        <v>62</v>
      </c>
      <c r="D17" s="18">
        <v>6</v>
      </c>
      <c r="E17" s="147">
        <v>101</v>
      </c>
      <c r="F17" s="148">
        <v>120</v>
      </c>
      <c r="G17" s="148">
        <v>4</v>
      </c>
      <c r="H17" s="148">
        <v>5</v>
      </c>
      <c r="I17" s="149">
        <v>49.73333333333333</v>
      </c>
      <c r="J17" s="148">
        <v>3</v>
      </c>
      <c r="K17" s="148">
        <v>3</v>
      </c>
      <c r="L17" s="148">
        <v>3.5</v>
      </c>
      <c r="M17" s="148">
        <v>5</v>
      </c>
      <c r="N17" s="148">
        <v>5</v>
      </c>
      <c r="O17" s="148">
        <v>4</v>
      </c>
      <c r="P17" s="150">
        <v>4.96</v>
      </c>
      <c r="Q17" s="150">
        <v>4.45</v>
      </c>
      <c r="R17" s="150">
        <v>2.55</v>
      </c>
      <c r="S17" s="150">
        <v>11</v>
      </c>
      <c r="T17" s="148">
        <v>3.5</v>
      </c>
    </row>
    <row r="18" spans="2:20" ht="15.75" customHeight="1">
      <c r="B18" s="16" t="s">
        <v>39</v>
      </c>
      <c r="C18" s="17" t="s">
        <v>62</v>
      </c>
      <c r="D18" s="18">
        <v>7</v>
      </c>
      <c r="E18" s="147">
        <v>99</v>
      </c>
      <c r="F18" s="148">
        <v>136</v>
      </c>
      <c r="G18" s="148">
        <v>3.5</v>
      </c>
      <c r="H18" s="148">
        <v>4</v>
      </c>
      <c r="I18" s="149">
        <v>57.333333333333336</v>
      </c>
      <c r="J18" s="148">
        <v>4.5</v>
      </c>
      <c r="K18" s="148">
        <v>3</v>
      </c>
      <c r="L18" s="148">
        <v>4</v>
      </c>
      <c r="M18" s="148">
        <v>5</v>
      </c>
      <c r="N18" s="148">
        <v>5</v>
      </c>
      <c r="O18" s="148">
        <v>3</v>
      </c>
      <c r="P18" s="150">
        <v>4.98</v>
      </c>
      <c r="Q18" s="150">
        <v>4.51</v>
      </c>
      <c r="R18" s="150">
        <v>2.63</v>
      </c>
      <c r="S18" s="150">
        <v>9</v>
      </c>
      <c r="T18" s="148">
        <v>3.5</v>
      </c>
    </row>
    <row r="19" spans="2:20" ht="15.75" customHeight="1">
      <c r="B19" s="16" t="s">
        <v>57</v>
      </c>
      <c r="C19" s="17" t="s">
        <v>62</v>
      </c>
      <c r="D19" s="18">
        <v>8</v>
      </c>
      <c r="E19" s="147">
        <v>97</v>
      </c>
      <c r="F19" s="148">
        <v>155</v>
      </c>
      <c r="G19" s="148">
        <v>3.5</v>
      </c>
      <c r="H19" s="148">
        <v>3.5</v>
      </c>
      <c r="I19" s="149">
        <v>54.53333333333333</v>
      </c>
      <c r="J19" s="148">
        <v>3.5</v>
      </c>
      <c r="K19" s="148">
        <v>3</v>
      </c>
      <c r="L19" s="148">
        <v>3.5</v>
      </c>
      <c r="M19" s="148">
        <v>5</v>
      </c>
      <c r="N19" s="148">
        <v>5</v>
      </c>
      <c r="O19" s="148">
        <v>3.9</v>
      </c>
      <c r="P19" s="150">
        <v>4.5</v>
      </c>
      <c r="Q19" s="150">
        <v>4.53</v>
      </c>
      <c r="R19" s="150">
        <v>2.42</v>
      </c>
      <c r="S19" s="150">
        <v>12</v>
      </c>
      <c r="T19" s="148">
        <v>3.5</v>
      </c>
    </row>
    <row r="20" spans="2:20" ht="15.75" customHeight="1">
      <c r="B20" s="16" t="s">
        <v>58</v>
      </c>
      <c r="C20" s="17" t="s">
        <v>62</v>
      </c>
      <c r="D20" s="18">
        <v>9</v>
      </c>
      <c r="E20" s="147">
        <v>98</v>
      </c>
      <c r="F20" s="148">
        <v>128</v>
      </c>
      <c r="G20" s="148">
        <v>3</v>
      </c>
      <c r="H20" s="148">
        <v>5</v>
      </c>
      <c r="I20" s="149">
        <v>54.900000000000006</v>
      </c>
      <c r="J20" s="148">
        <v>3</v>
      </c>
      <c r="K20" s="148">
        <v>3</v>
      </c>
      <c r="L20" s="148">
        <v>4</v>
      </c>
      <c r="M20" s="148">
        <v>5</v>
      </c>
      <c r="N20" s="148">
        <v>5</v>
      </c>
      <c r="O20" s="148">
        <v>2.5</v>
      </c>
      <c r="P20" s="150">
        <v>4.65</v>
      </c>
      <c r="Q20" s="150">
        <v>4.54</v>
      </c>
      <c r="R20" s="150">
        <v>2.45</v>
      </c>
      <c r="S20" s="150">
        <v>13</v>
      </c>
      <c r="T20" s="148">
        <v>3.5</v>
      </c>
    </row>
    <row r="21" spans="2:20" ht="15.75" customHeight="1">
      <c r="B21" s="16" t="s">
        <v>59</v>
      </c>
      <c r="C21" s="17" t="s">
        <v>62</v>
      </c>
      <c r="D21" s="18">
        <v>10</v>
      </c>
      <c r="E21" s="147">
        <v>100</v>
      </c>
      <c r="F21" s="148">
        <v>134</v>
      </c>
      <c r="G21" s="148">
        <v>3</v>
      </c>
      <c r="H21" s="148">
        <v>3</v>
      </c>
      <c r="I21" s="149">
        <v>39.9</v>
      </c>
      <c r="J21" s="148">
        <v>4</v>
      </c>
      <c r="K21" s="148">
        <v>3</v>
      </c>
      <c r="L21" s="148">
        <v>2.5</v>
      </c>
      <c r="M21" s="148">
        <v>4</v>
      </c>
      <c r="N21" s="148">
        <v>5</v>
      </c>
      <c r="O21" s="148">
        <v>4.3</v>
      </c>
      <c r="P21" s="150">
        <v>4.33</v>
      </c>
      <c r="Q21" s="150">
        <v>4.47</v>
      </c>
      <c r="R21" s="150">
        <v>2.4</v>
      </c>
      <c r="S21" s="150">
        <v>7.5</v>
      </c>
      <c r="T21" s="148">
        <v>3</v>
      </c>
    </row>
    <row r="22" spans="2:20" s="21" customFormat="1" ht="33.75" customHeight="1">
      <c r="B22" s="16" t="s">
        <v>17</v>
      </c>
      <c r="C22" s="18"/>
      <c r="D22" s="18"/>
      <c r="E22" s="151">
        <v>99.1</v>
      </c>
      <c r="F22" s="146">
        <v>130.1</v>
      </c>
      <c r="G22" s="146">
        <v>3.5</v>
      </c>
      <c r="H22" s="146">
        <v>4.15</v>
      </c>
      <c r="I22" s="146">
        <v>52.69666666666667</v>
      </c>
      <c r="J22" s="146">
        <v>3.85</v>
      </c>
      <c r="K22" s="146">
        <v>3</v>
      </c>
      <c r="L22" s="146">
        <v>3.8</v>
      </c>
      <c r="M22" s="146">
        <v>4.9</v>
      </c>
      <c r="N22" s="146">
        <v>5</v>
      </c>
      <c r="O22" s="146">
        <v>3.689999999999999</v>
      </c>
      <c r="P22" s="152">
        <v>4.747999999999999</v>
      </c>
      <c r="Q22" s="152">
        <v>4.515</v>
      </c>
      <c r="R22" s="152">
        <v>2.485</v>
      </c>
      <c r="S22" s="152">
        <v>9.85</v>
      </c>
      <c r="T22" s="146">
        <v>3.55</v>
      </c>
    </row>
    <row r="23" ht="15" customHeight="1"/>
    <row r="24" ht="15" customHeight="1"/>
    <row r="25" ht="15" customHeight="1"/>
    <row r="26" spans="2:24" ht="44.25" customHeight="1">
      <c r="B26" s="210" t="s">
        <v>61</v>
      </c>
      <c r="C26" s="211" t="s">
        <v>9</v>
      </c>
      <c r="D26" s="210" t="s">
        <v>10</v>
      </c>
      <c r="E26" s="224" t="s">
        <v>98</v>
      </c>
      <c r="F26" s="226" t="s">
        <v>154</v>
      </c>
      <c r="G26" s="210" t="s">
        <v>21</v>
      </c>
      <c r="H26" s="218" t="s">
        <v>18</v>
      </c>
      <c r="I26" s="220"/>
      <c r="J26" s="210" t="s">
        <v>152</v>
      </c>
      <c r="K26" s="210"/>
      <c r="L26" s="210"/>
      <c r="M26" s="210"/>
      <c r="N26" s="210"/>
      <c r="O26" s="210"/>
      <c r="P26" s="210"/>
      <c r="Q26" s="210"/>
      <c r="S26" s="5"/>
      <c r="T26" s="100"/>
      <c r="U26" s="100"/>
      <c r="V26" s="100"/>
      <c r="W26" s="100"/>
      <c r="X26" s="100"/>
    </row>
    <row r="27" spans="2:24" ht="67.5" customHeight="1">
      <c r="B27" s="210"/>
      <c r="C27" s="211"/>
      <c r="D27" s="210"/>
      <c r="E27" s="225"/>
      <c r="F27" s="227"/>
      <c r="G27" s="210"/>
      <c r="H27" s="13" t="s">
        <v>22</v>
      </c>
      <c r="I27" s="153" t="s">
        <v>23</v>
      </c>
      <c r="J27" s="13" t="s">
        <v>24</v>
      </c>
      <c r="K27" s="13" t="s">
        <v>25</v>
      </c>
      <c r="L27" s="13" t="s">
        <v>26</v>
      </c>
      <c r="M27" s="13" t="s">
        <v>27</v>
      </c>
      <c r="N27" s="13" t="s">
        <v>28</v>
      </c>
      <c r="O27" s="13" t="s">
        <v>29</v>
      </c>
      <c r="P27" s="11" t="s">
        <v>31</v>
      </c>
      <c r="Q27" s="13" t="s">
        <v>30</v>
      </c>
      <c r="T27" s="101"/>
      <c r="U27" s="100"/>
      <c r="V27" s="102"/>
      <c r="W27" s="102"/>
      <c r="X27" s="102"/>
    </row>
    <row r="28" spans="2:21" ht="15.75">
      <c r="B28" s="16" t="s">
        <v>34</v>
      </c>
      <c r="C28" s="17" t="s">
        <v>62</v>
      </c>
      <c r="D28" s="18">
        <v>1</v>
      </c>
      <c r="E28" s="109">
        <f aca="true" t="shared" si="0" ref="E28:E37">+F28*P12*10</f>
        <v>3436.3382004872137</v>
      </c>
      <c r="F28" s="19">
        <v>71.29332366156045</v>
      </c>
      <c r="G28" s="97">
        <v>72.43754281538556</v>
      </c>
      <c r="H28" s="97">
        <v>24.324647888851107</v>
      </c>
      <c r="I28" s="170">
        <v>3.237809295763346</v>
      </c>
      <c r="J28" s="97">
        <v>6</v>
      </c>
      <c r="K28" s="97">
        <v>0.3333333333333333</v>
      </c>
      <c r="L28" s="97">
        <v>14.666666666666666</v>
      </c>
      <c r="M28" s="97">
        <v>0</v>
      </c>
      <c r="N28" s="97">
        <v>4.333333333333333</v>
      </c>
      <c r="O28" s="97">
        <v>7.666666666666667</v>
      </c>
      <c r="P28" s="97">
        <v>0.3333333333333333</v>
      </c>
      <c r="Q28" s="97">
        <v>0</v>
      </c>
      <c r="T28" s="101"/>
      <c r="U28" s="108"/>
    </row>
    <row r="29" spans="2:21" ht="15.75">
      <c r="B29" s="16" t="s">
        <v>53</v>
      </c>
      <c r="C29" s="17" t="s">
        <v>62</v>
      </c>
      <c r="D29" s="18">
        <v>2</v>
      </c>
      <c r="E29" s="109">
        <f t="shared" si="0"/>
        <v>3588.179782066581</v>
      </c>
      <c r="F29" s="19">
        <v>69.67339382653554</v>
      </c>
      <c r="G29" s="97">
        <v>71.65887968381777</v>
      </c>
      <c r="H29" s="97">
        <v>24.9375696508325</v>
      </c>
      <c r="I29" s="170">
        <v>3.4035506653497305</v>
      </c>
      <c r="J29" s="97">
        <v>4</v>
      </c>
      <c r="K29" s="97">
        <v>0</v>
      </c>
      <c r="L29" s="97">
        <v>29</v>
      </c>
      <c r="M29" s="97">
        <v>2.3333333333333335</v>
      </c>
      <c r="N29" s="97">
        <v>0.3333333333333333</v>
      </c>
      <c r="O29" s="97">
        <v>6.666666666666667</v>
      </c>
      <c r="P29" s="97">
        <v>0.3333333333333333</v>
      </c>
      <c r="Q29" s="97">
        <v>0</v>
      </c>
      <c r="T29" s="101"/>
      <c r="U29" s="108"/>
    </row>
    <row r="30" spans="2:21" ht="15.75">
      <c r="B30" s="16" t="s">
        <v>54</v>
      </c>
      <c r="C30" s="17" t="s">
        <v>62</v>
      </c>
      <c r="D30" s="18">
        <v>3</v>
      </c>
      <c r="E30" s="109">
        <f t="shared" si="0"/>
        <v>4876.6298118345985</v>
      </c>
      <c r="F30" s="19">
        <v>104.87375939429242</v>
      </c>
      <c r="G30" s="97">
        <v>79.13324899897471</v>
      </c>
      <c r="H30" s="97">
        <v>18.621703454300146</v>
      </c>
      <c r="I30" s="170">
        <v>2.245047546725154</v>
      </c>
      <c r="J30" s="97">
        <v>6</v>
      </c>
      <c r="K30" s="97">
        <v>0</v>
      </c>
      <c r="L30" s="97">
        <v>13.333333333333334</v>
      </c>
      <c r="M30" s="97">
        <v>0.6666666666666666</v>
      </c>
      <c r="N30" s="97">
        <v>0.3333333333333333</v>
      </c>
      <c r="O30" s="97">
        <v>9.333333333333334</v>
      </c>
      <c r="P30" s="97">
        <v>0.3333333333333333</v>
      </c>
      <c r="Q30" s="97">
        <v>0</v>
      </c>
      <c r="T30" s="101"/>
      <c r="U30" s="108"/>
    </row>
    <row r="31" spans="2:21" ht="15.75">
      <c r="B31" s="16" t="s">
        <v>55</v>
      </c>
      <c r="C31" s="17" t="s">
        <v>62</v>
      </c>
      <c r="D31" s="18">
        <v>4</v>
      </c>
      <c r="E31" s="109">
        <f t="shared" si="0"/>
        <v>4042.3950326838503</v>
      </c>
      <c r="F31" s="19">
        <v>89.43351842220909</v>
      </c>
      <c r="G31" s="97">
        <v>70.02886974040541</v>
      </c>
      <c r="H31" s="97">
        <v>27.53470787365362</v>
      </c>
      <c r="I31" s="170">
        <v>2.436422385940973</v>
      </c>
      <c r="J31" s="97">
        <v>7.333333333333333</v>
      </c>
      <c r="K31" s="97">
        <v>0</v>
      </c>
      <c r="L31" s="97">
        <v>22</v>
      </c>
      <c r="M31" s="97">
        <v>4.333333333333333</v>
      </c>
      <c r="N31" s="97">
        <v>0.3333333333333333</v>
      </c>
      <c r="O31" s="97">
        <v>8.333333333333334</v>
      </c>
      <c r="P31" s="97">
        <v>1</v>
      </c>
      <c r="Q31" s="97">
        <v>0</v>
      </c>
      <c r="T31" s="101"/>
      <c r="U31" s="108"/>
    </row>
    <row r="32" spans="2:21" ht="15.75">
      <c r="B32" s="16" t="s">
        <v>38</v>
      </c>
      <c r="C32" s="17" t="s">
        <v>62</v>
      </c>
      <c r="D32" s="18">
        <v>5</v>
      </c>
      <c r="E32" s="109">
        <f t="shared" si="0"/>
        <v>3855.945523210607</v>
      </c>
      <c r="F32" s="19">
        <v>78.37287648802047</v>
      </c>
      <c r="G32" s="97">
        <v>73.60349075989303</v>
      </c>
      <c r="H32" s="97">
        <v>22.1018364284583</v>
      </c>
      <c r="I32" s="170">
        <v>4.294672811648681</v>
      </c>
      <c r="J32" s="97">
        <v>3.6666666666666665</v>
      </c>
      <c r="K32" s="97">
        <v>0</v>
      </c>
      <c r="L32" s="97">
        <v>19.666666666666668</v>
      </c>
      <c r="M32" s="97">
        <v>4.333333333333333</v>
      </c>
      <c r="N32" s="97">
        <v>4</v>
      </c>
      <c r="O32" s="97">
        <v>11</v>
      </c>
      <c r="P32" s="97">
        <v>2</v>
      </c>
      <c r="Q32" s="97">
        <v>0</v>
      </c>
      <c r="T32" s="101"/>
      <c r="U32" s="108"/>
    </row>
    <row r="33" spans="2:21" ht="15.75">
      <c r="B33" s="16" t="s">
        <v>56</v>
      </c>
      <c r="C33" s="17" t="s">
        <v>62</v>
      </c>
      <c r="D33" s="18">
        <v>6</v>
      </c>
      <c r="E33" s="109">
        <f t="shared" si="0"/>
        <v>3002.2539929897157</v>
      </c>
      <c r="F33" s="19">
        <v>60.52931437479266</v>
      </c>
      <c r="G33" s="97">
        <v>68.61921426167733</v>
      </c>
      <c r="H33" s="97">
        <v>28.016099028516116</v>
      </c>
      <c r="I33" s="170">
        <v>3.364686709806549</v>
      </c>
      <c r="J33" s="97">
        <v>4.666666666666667</v>
      </c>
      <c r="K33" s="97">
        <v>0</v>
      </c>
      <c r="L33" s="97">
        <v>16</v>
      </c>
      <c r="M33" s="97">
        <v>1.6666666666666667</v>
      </c>
      <c r="N33" s="97">
        <v>0.3333333333333333</v>
      </c>
      <c r="O33" s="97">
        <v>11.333333333333334</v>
      </c>
      <c r="P33" s="97">
        <v>2.3333333333333335</v>
      </c>
      <c r="Q33" s="97">
        <v>0</v>
      </c>
      <c r="T33" s="101"/>
      <c r="U33" s="108"/>
    </row>
    <row r="34" spans="2:21" ht="15.75">
      <c r="B34" s="16" t="s">
        <v>39</v>
      </c>
      <c r="C34" s="17" t="s">
        <v>62</v>
      </c>
      <c r="D34" s="18">
        <v>7</v>
      </c>
      <c r="E34" s="109">
        <f t="shared" si="0"/>
        <v>4692.547851486812</v>
      </c>
      <c r="F34" s="19">
        <v>94.22786850375124</v>
      </c>
      <c r="G34" s="97">
        <v>77.87428052265929</v>
      </c>
      <c r="H34" s="97">
        <v>19.066984633512053</v>
      </c>
      <c r="I34" s="170">
        <v>3.058734843828655</v>
      </c>
      <c r="J34" s="97">
        <v>4.333333333333333</v>
      </c>
      <c r="K34" s="97">
        <v>0</v>
      </c>
      <c r="L34" s="97">
        <v>22</v>
      </c>
      <c r="M34" s="97">
        <v>0</v>
      </c>
      <c r="N34" s="97">
        <v>0</v>
      </c>
      <c r="O34" s="97">
        <v>13.333333333333334</v>
      </c>
      <c r="P34" s="97">
        <v>0</v>
      </c>
      <c r="Q34" s="97">
        <v>0</v>
      </c>
      <c r="T34" s="101"/>
      <c r="U34" s="108"/>
    </row>
    <row r="35" spans="2:21" ht="15.75">
      <c r="B35" s="16" t="s">
        <v>57</v>
      </c>
      <c r="C35" s="17" t="s">
        <v>62</v>
      </c>
      <c r="D35" s="18">
        <v>8</v>
      </c>
      <c r="E35" s="109">
        <f t="shared" si="0"/>
        <v>4183.178279724794</v>
      </c>
      <c r="F35" s="19">
        <v>92.95951732721764</v>
      </c>
      <c r="G35" s="97">
        <v>78.84098193878715</v>
      </c>
      <c r="H35" s="97">
        <v>17.197259760361852</v>
      </c>
      <c r="I35" s="170">
        <v>3.9617583008510002</v>
      </c>
      <c r="J35" s="97">
        <v>5</v>
      </c>
      <c r="K35" s="97">
        <v>0</v>
      </c>
      <c r="L35" s="97">
        <v>15.333333333333334</v>
      </c>
      <c r="M35" s="97">
        <v>0.6666666666666666</v>
      </c>
      <c r="N35" s="97">
        <v>1.6666666666666667</v>
      </c>
      <c r="O35" s="97">
        <v>10</v>
      </c>
      <c r="P35" s="97">
        <v>6.333333333333333</v>
      </c>
      <c r="Q35" s="97">
        <v>0</v>
      </c>
      <c r="T35" s="101"/>
      <c r="U35" s="108"/>
    </row>
    <row r="36" spans="2:21" ht="15.75">
      <c r="B36" s="16" t="s">
        <v>58</v>
      </c>
      <c r="C36" s="17" t="s">
        <v>62</v>
      </c>
      <c r="D36" s="18">
        <v>9</v>
      </c>
      <c r="E36" s="109">
        <f t="shared" si="0"/>
        <v>3212.4399863683925</v>
      </c>
      <c r="F36" s="19">
        <v>69.08473088964284</v>
      </c>
      <c r="G36" s="97">
        <v>73.28890794379353</v>
      </c>
      <c r="H36" s="97">
        <v>19.966243198560825</v>
      </c>
      <c r="I36" s="170">
        <v>6.744848857645643</v>
      </c>
      <c r="J36" s="97">
        <v>2.3333333333333335</v>
      </c>
      <c r="K36" s="97">
        <v>2.3333333333333335</v>
      </c>
      <c r="L36" s="97">
        <v>18.666666666666668</v>
      </c>
      <c r="M36" s="97">
        <v>0.3333333333333333</v>
      </c>
      <c r="N36" s="97">
        <v>3.3333333333333335</v>
      </c>
      <c r="O36" s="97">
        <v>10</v>
      </c>
      <c r="P36" s="97">
        <v>5</v>
      </c>
      <c r="Q36" s="97">
        <v>0</v>
      </c>
      <c r="T36" s="101"/>
      <c r="U36" s="108"/>
    </row>
    <row r="37" spans="2:21" ht="15.75">
      <c r="B37" s="16" t="s">
        <v>59</v>
      </c>
      <c r="C37" s="17" t="s">
        <v>62</v>
      </c>
      <c r="D37" s="18">
        <v>10</v>
      </c>
      <c r="E37" s="109">
        <f t="shared" si="0"/>
        <v>3415.9418531961505</v>
      </c>
      <c r="F37" s="19">
        <v>78.89011208305197</v>
      </c>
      <c r="G37" s="97">
        <v>74.17216346443611</v>
      </c>
      <c r="H37" s="97">
        <v>23.732993305186437</v>
      </c>
      <c r="I37" s="170">
        <v>2.0948432303774482</v>
      </c>
      <c r="J37" s="97">
        <v>7</v>
      </c>
      <c r="K37" s="97">
        <v>0</v>
      </c>
      <c r="L37" s="97">
        <v>19.333333333333332</v>
      </c>
      <c r="M37" s="97">
        <v>2.3333333333333335</v>
      </c>
      <c r="N37" s="97">
        <v>1</v>
      </c>
      <c r="O37" s="97">
        <v>11.666666666666666</v>
      </c>
      <c r="P37" s="97">
        <v>0.3333333333333333</v>
      </c>
      <c r="Q37" s="97">
        <v>0</v>
      </c>
      <c r="T37" s="101"/>
      <c r="U37" s="108"/>
    </row>
    <row r="38" spans="2:28" s="21" customFormat="1" ht="26.25" customHeight="1">
      <c r="B38" s="16" t="s">
        <v>17</v>
      </c>
      <c r="C38" s="18"/>
      <c r="D38" s="18"/>
      <c r="E38" s="26">
        <f>AVERAGE(E28:E37)</f>
        <v>3830.5850314048716</v>
      </c>
      <c r="F38" s="22">
        <v>80.93384149710744</v>
      </c>
      <c r="G38" s="22">
        <v>73.965758012983</v>
      </c>
      <c r="H38" s="22">
        <v>22.550004522223293</v>
      </c>
      <c r="I38" s="106">
        <v>3.4842374647937175</v>
      </c>
      <c r="J38" s="22">
        <v>5.033333333333333</v>
      </c>
      <c r="K38" s="22">
        <v>0.2666666666666667</v>
      </c>
      <c r="L38" s="22">
        <v>19.000000000000004</v>
      </c>
      <c r="M38" s="22">
        <v>1.6666666666666665</v>
      </c>
      <c r="N38" s="22">
        <v>1.5666666666666667</v>
      </c>
      <c r="O38" s="22">
        <v>9.933333333333334</v>
      </c>
      <c r="P38" s="22">
        <v>1.8</v>
      </c>
      <c r="Q38" s="246">
        <f>AVERAGE(Q28:Q37)</f>
        <v>0</v>
      </c>
      <c r="T38" s="247"/>
      <c r="U38" s="248"/>
      <c r="V38" s="248"/>
      <c r="W38" s="248"/>
      <c r="X38" s="248"/>
      <c r="Y38" s="248"/>
      <c r="Z38" s="248"/>
      <c r="AA38" s="248"/>
      <c r="AB38" s="248"/>
    </row>
    <row r="39" spans="21:22" ht="15.75">
      <c r="U39" s="101"/>
      <c r="V39" s="108"/>
    </row>
    <row r="40" spans="2:3" s="35" customFormat="1" ht="24.75" customHeight="1">
      <c r="B40" s="43" t="s">
        <v>92</v>
      </c>
      <c r="C40" s="44" t="s">
        <v>93</v>
      </c>
    </row>
    <row r="41" spans="2:3" s="35" customFormat="1" ht="24.75" customHeight="1">
      <c r="B41" s="43"/>
      <c r="C41" s="44" t="s">
        <v>94</v>
      </c>
    </row>
    <row r="42" s="35" customFormat="1" ht="24.75" customHeight="1">
      <c r="B42" s="43"/>
    </row>
  </sheetData>
  <sheetProtection/>
  <mergeCells count="18">
    <mergeCell ref="B2:T2"/>
    <mergeCell ref="I10:L10"/>
    <mergeCell ref="M10:O10"/>
    <mergeCell ref="P10:S10"/>
    <mergeCell ref="B26:B27"/>
    <mergeCell ref="C26:C27"/>
    <mergeCell ref="T10:T11"/>
    <mergeCell ref="B10:B11"/>
    <mergeCell ref="C10:C11"/>
    <mergeCell ref="D10:D11"/>
    <mergeCell ref="E10:H10"/>
    <mergeCell ref="Q6:S6"/>
    <mergeCell ref="D26:D27"/>
    <mergeCell ref="E26:E27"/>
    <mergeCell ref="F26:F27"/>
    <mergeCell ref="G26:G27"/>
    <mergeCell ref="H26:I26"/>
    <mergeCell ref="J26:Q26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zoomScale="80" zoomScaleNormal="80" zoomScalePageLayoutView="0" workbookViewId="0" topLeftCell="A18">
      <selection activeCell="Q27" sqref="Q27"/>
    </sheetView>
  </sheetViews>
  <sheetFormatPr defaultColWidth="9.140625" defaultRowHeight="15"/>
  <cols>
    <col min="1" max="1" width="3.7109375" style="10" customWidth="1"/>
    <col min="2" max="2" width="21.140625" style="10" customWidth="1"/>
    <col min="3" max="5" width="7.57421875" style="10" customWidth="1"/>
    <col min="6" max="20" width="6.7109375" style="10" customWidth="1"/>
    <col min="21" max="16384" width="9.140625" style="10" customWidth="1"/>
  </cols>
  <sheetData>
    <row r="1" s="6" customFormat="1" ht="24.75" customHeight="1"/>
    <row r="2" spans="2:20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</row>
    <row r="3" spans="2:20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  <c r="T3" s="1"/>
    </row>
    <row r="4" spans="2:20" s="7" customFormat="1" ht="24.75" customHeight="1">
      <c r="B4" s="2" t="s">
        <v>1</v>
      </c>
      <c r="D4" s="3" t="s">
        <v>52</v>
      </c>
      <c r="E4" s="2"/>
      <c r="F4" s="1"/>
      <c r="G4" s="1"/>
      <c r="H4" s="1"/>
      <c r="I4" s="1"/>
      <c r="J4" s="1"/>
      <c r="K4" s="1"/>
      <c r="L4" s="1"/>
      <c r="Q4" s="1"/>
      <c r="R4" s="1"/>
      <c r="S4" s="1"/>
      <c r="T4" s="1"/>
    </row>
    <row r="5" spans="2:20" s="7" customFormat="1" ht="24.75" customHeight="1">
      <c r="B5" s="7" t="s">
        <v>2</v>
      </c>
      <c r="D5" s="8" t="s">
        <v>33</v>
      </c>
      <c r="E5" s="8"/>
      <c r="F5" s="1"/>
      <c r="G5" s="1"/>
      <c r="H5" s="1"/>
      <c r="I5" s="1"/>
      <c r="J5" s="1"/>
      <c r="K5" s="1"/>
      <c r="L5" s="1"/>
      <c r="Q5" s="1"/>
      <c r="R5" s="1"/>
      <c r="S5" s="1"/>
      <c r="T5" s="1"/>
    </row>
    <row r="6" spans="2:20" s="7" customFormat="1" ht="24.75" customHeight="1">
      <c r="B6" s="2" t="s">
        <v>3</v>
      </c>
      <c r="D6" s="2" t="s">
        <v>97</v>
      </c>
      <c r="E6" s="2"/>
      <c r="F6" s="4"/>
      <c r="G6" s="4"/>
      <c r="J6" s="1"/>
      <c r="K6" s="1"/>
      <c r="N6" s="7" t="s">
        <v>148</v>
      </c>
      <c r="Q6" s="231">
        <v>43620</v>
      </c>
      <c r="R6" s="231"/>
      <c r="S6" s="231"/>
      <c r="T6" s="1"/>
    </row>
    <row r="7" spans="2:20" s="7" customFormat="1" ht="24.75" customHeight="1">
      <c r="B7" s="7" t="s">
        <v>4</v>
      </c>
      <c r="D7" s="9" t="s">
        <v>100</v>
      </c>
      <c r="E7" s="8"/>
      <c r="F7" s="1"/>
      <c r="G7" s="1"/>
      <c r="J7" s="1"/>
      <c r="K7" s="1"/>
      <c r="L7" s="1"/>
      <c r="Q7" s="1"/>
      <c r="R7" s="1"/>
      <c r="S7" s="1"/>
      <c r="T7" s="1"/>
    </row>
    <row r="8" spans="4:20" s="7" customFormat="1" ht="24.75" customHeight="1">
      <c r="D8" s="9"/>
      <c r="E8" s="8"/>
      <c r="F8" s="1"/>
      <c r="G8" s="1"/>
      <c r="J8" s="1"/>
      <c r="K8" s="1"/>
      <c r="L8" s="1"/>
      <c r="Q8" s="1"/>
      <c r="R8" s="1"/>
      <c r="S8" s="1"/>
      <c r="T8" s="1"/>
    </row>
    <row r="9" spans="4:20" s="7" customFormat="1" ht="24.75" customHeight="1">
      <c r="D9" s="9"/>
      <c r="E9" s="8"/>
      <c r="F9" s="1"/>
      <c r="G9" s="1"/>
      <c r="J9" s="1"/>
      <c r="K9" s="1"/>
      <c r="L9" s="1"/>
      <c r="Q9" s="1"/>
      <c r="R9" s="1"/>
      <c r="S9" s="1"/>
      <c r="T9" s="1"/>
    </row>
    <row r="10" spans="2:20" ht="33.75" customHeight="1">
      <c r="B10" s="224" t="s">
        <v>61</v>
      </c>
      <c r="C10" s="216" t="s">
        <v>9</v>
      </c>
      <c r="D10" s="224" t="s">
        <v>10</v>
      </c>
      <c r="E10" s="211" t="s">
        <v>5</v>
      </c>
      <c r="F10" s="211"/>
      <c r="G10" s="211"/>
      <c r="H10" s="211"/>
      <c r="I10" s="215" t="s">
        <v>6</v>
      </c>
      <c r="J10" s="215"/>
      <c r="K10" s="215"/>
      <c r="L10" s="215"/>
      <c r="M10" s="215" t="s">
        <v>7</v>
      </c>
      <c r="N10" s="215"/>
      <c r="O10" s="215"/>
      <c r="P10" s="211" t="s">
        <v>8</v>
      </c>
      <c r="Q10" s="211"/>
      <c r="R10" s="211"/>
      <c r="S10" s="211"/>
      <c r="T10" s="211" t="s">
        <v>151</v>
      </c>
    </row>
    <row r="11" spans="2:20" s="12" customFormat="1" ht="126" customHeight="1">
      <c r="B11" s="225"/>
      <c r="C11" s="217"/>
      <c r="D11" s="225"/>
      <c r="E11" s="45" t="s">
        <v>96</v>
      </c>
      <c r="F11" s="13" t="s">
        <v>11</v>
      </c>
      <c r="G11" s="13" t="s">
        <v>44</v>
      </c>
      <c r="H11" s="13" t="s">
        <v>45</v>
      </c>
      <c r="I11" s="14" t="s">
        <v>12</v>
      </c>
      <c r="J11" s="13" t="s">
        <v>46</v>
      </c>
      <c r="K11" s="13" t="s">
        <v>47</v>
      </c>
      <c r="L11" s="13" t="s">
        <v>48</v>
      </c>
      <c r="M11" s="13" t="s">
        <v>49</v>
      </c>
      <c r="N11" s="13" t="s">
        <v>50</v>
      </c>
      <c r="O11" s="13" t="s">
        <v>51</v>
      </c>
      <c r="P11" s="14" t="s">
        <v>13</v>
      </c>
      <c r="Q11" s="14" t="s">
        <v>14</v>
      </c>
      <c r="R11" s="14" t="s">
        <v>15</v>
      </c>
      <c r="S11" s="15" t="s">
        <v>16</v>
      </c>
      <c r="T11" s="211"/>
    </row>
    <row r="12" spans="2:20" ht="19.5" customHeight="1">
      <c r="B12" s="16" t="s">
        <v>34</v>
      </c>
      <c r="C12" s="17" t="s">
        <v>63</v>
      </c>
      <c r="D12" s="18">
        <v>1</v>
      </c>
      <c r="E12" s="48">
        <v>90.5</v>
      </c>
      <c r="F12" s="19">
        <v>119.56666666666666</v>
      </c>
      <c r="G12" s="19">
        <v>3.666666666666667</v>
      </c>
      <c r="H12" s="19">
        <v>4.183333333333334</v>
      </c>
      <c r="I12" s="19">
        <v>60.4</v>
      </c>
      <c r="J12" s="19">
        <v>4.316666666666666</v>
      </c>
      <c r="K12" s="19">
        <v>3</v>
      </c>
      <c r="L12" s="19">
        <v>4.5</v>
      </c>
      <c r="M12" s="19">
        <v>5</v>
      </c>
      <c r="N12" s="19">
        <v>5</v>
      </c>
      <c r="O12" s="19">
        <v>4</v>
      </c>
      <c r="P12" s="20">
        <v>5.02</v>
      </c>
      <c r="Q12" s="20">
        <v>4.36</v>
      </c>
      <c r="R12" s="20">
        <v>2.61</v>
      </c>
      <c r="S12" s="20">
        <v>6</v>
      </c>
      <c r="T12" s="19">
        <v>3.25</v>
      </c>
    </row>
    <row r="13" spans="2:20" ht="19.5" customHeight="1">
      <c r="B13" s="16" t="s">
        <v>53</v>
      </c>
      <c r="C13" s="17" t="s">
        <v>63</v>
      </c>
      <c r="D13" s="18">
        <v>2</v>
      </c>
      <c r="E13" s="48">
        <v>90.83333333333333</v>
      </c>
      <c r="F13" s="19">
        <v>142.36666666666667</v>
      </c>
      <c r="G13" s="19">
        <v>3.333333333333333</v>
      </c>
      <c r="H13" s="19">
        <v>3.3666666666666663</v>
      </c>
      <c r="I13" s="19">
        <v>58.73333333333333</v>
      </c>
      <c r="J13" s="19">
        <v>3.766666666666667</v>
      </c>
      <c r="K13" s="19">
        <v>3</v>
      </c>
      <c r="L13" s="19">
        <v>4</v>
      </c>
      <c r="M13" s="19">
        <v>4.5</v>
      </c>
      <c r="N13" s="19">
        <v>5</v>
      </c>
      <c r="O13" s="19">
        <v>4</v>
      </c>
      <c r="P13" s="20">
        <v>5.18</v>
      </c>
      <c r="Q13" s="20">
        <v>4.3</v>
      </c>
      <c r="R13" s="20">
        <v>2.4</v>
      </c>
      <c r="S13" s="20">
        <v>6</v>
      </c>
      <c r="T13" s="19">
        <v>3.425</v>
      </c>
    </row>
    <row r="14" spans="2:20" ht="19.5" customHeight="1">
      <c r="B14" s="16" t="s">
        <v>54</v>
      </c>
      <c r="C14" s="17" t="s">
        <v>63</v>
      </c>
      <c r="D14" s="18">
        <v>3</v>
      </c>
      <c r="E14" s="48">
        <v>87.33333333333333</v>
      </c>
      <c r="F14" s="19">
        <v>112.96666666666665</v>
      </c>
      <c r="G14" s="19">
        <v>2.783333333333333</v>
      </c>
      <c r="H14" s="19">
        <v>2.916666666666667</v>
      </c>
      <c r="I14" s="19">
        <v>48.73333333333334</v>
      </c>
      <c r="J14" s="19">
        <v>4.199999999999999</v>
      </c>
      <c r="K14" s="19">
        <v>3</v>
      </c>
      <c r="L14" s="19">
        <v>4.5</v>
      </c>
      <c r="M14" s="19">
        <v>3.5</v>
      </c>
      <c r="N14" s="19">
        <v>5</v>
      </c>
      <c r="O14" s="19">
        <v>4.5</v>
      </c>
      <c r="P14" s="20">
        <v>4.86</v>
      </c>
      <c r="Q14" s="20">
        <v>4.37</v>
      </c>
      <c r="R14" s="20">
        <v>2.56</v>
      </c>
      <c r="S14" s="20">
        <v>7</v>
      </c>
      <c r="T14" s="19">
        <v>3.4</v>
      </c>
    </row>
    <row r="15" spans="2:20" ht="19.5" customHeight="1">
      <c r="B15" s="16" t="s">
        <v>55</v>
      </c>
      <c r="C15" s="17" t="s">
        <v>63</v>
      </c>
      <c r="D15" s="18">
        <v>4</v>
      </c>
      <c r="E15" s="48">
        <v>90.66666666666667</v>
      </c>
      <c r="F15" s="19">
        <v>119.16666666666667</v>
      </c>
      <c r="G15" s="19">
        <v>3.716666666666667</v>
      </c>
      <c r="H15" s="19">
        <v>3.2666666666666666</v>
      </c>
      <c r="I15" s="19">
        <v>54.73333333333334</v>
      </c>
      <c r="J15" s="19">
        <v>4.266666666666667</v>
      </c>
      <c r="K15" s="19">
        <v>3</v>
      </c>
      <c r="L15" s="19">
        <v>4</v>
      </c>
      <c r="M15" s="19">
        <v>3.2000000000000006</v>
      </c>
      <c r="N15" s="19">
        <v>5</v>
      </c>
      <c r="O15" s="19">
        <v>3.5</v>
      </c>
      <c r="P15" s="20">
        <v>4.81</v>
      </c>
      <c r="Q15" s="20">
        <v>4.26</v>
      </c>
      <c r="R15" s="20">
        <v>2.38</v>
      </c>
      <c r="S15" s="20">
        <v>6.5</v>
      </c>
      <c r="T15" s="19">
        <v>3.175</v>
      </c>
    </row>
    <row r="16" spans="2:20" ht="19.5" customHeight="1">
      <c r="B16" s="16" t="s">
        <v>38</v>
      </c>
      <c r="C16" s="17" t="s">
        <v>63</v>
      </c>
      <c r="D16" s="18">
        <v>5</v>
      </c>
      <c r="E16" s="48">
        <v>89.5</v>
      </c>
      <c r="F16" s="19">
        <v>110</v>
      </c>
      <c r="G16" s="19">
        <v>3.716666666666667</v>
      </c>
      <c r="H16" s="19">
        <v>3.6833333333333336</v>
      </c>
      <c r="I16" s="19">
        <v>55.13333333333333</v>
      </c>
      <c r="J16" s="19">
        <v>4.2</v>
      </c>
      <c r="K16" s="19">
        <v>3</v>
      </c>
      <c r="L16" s="19">
        <v>3.7999999999999994</v>
      </c>
      <c r="M16" s="19">
        <v>5</v>
      </c>
      <c r="N16" s="19">
        <v>5</v>
      </c>
      <c r="O16" s="19">
        <v>3.5</v>
      </c>
      <c r="P16" s="20">
        <v>4.64</v>
      </c>
      <c r="Q16" s="20">
        <v>4.29</v>
      </c>
      <c r="R16" s="20">
        <v>2.37</v>
      </c>
      <c r="S16" s="20">
        <v>4</v>
      </c>
      <c r="T16" s="19">
        <v>3.125</v>
      </c>
    </row>
    <row r="17" spans="2:20" ht="19.5" customHeight="1">
      <c r="B17" s="16" t="s">
        <v>56</v>
      </c>
      <c r="C17" s="17" t="s">
        <v>63</v>
      </c>
      <c r="D17" s="18">
        <v>6</v>
      </c>
      <c r="E17" s="48">
        <v>90.16666666666667</v>
      </c>
      <c r="F17" s="19">
        <v>124.23333333333333</v>
      </c>
      <c r="G17" s="19">
        <v>3.3833333333333337</v>
      </c>
      <c r="H17" s="19">
        <v>3.716666666666667</v>
      </c>
      <c r="I17" s="19">
        <v>52.800000000000004</v>
      </c>
      <c r="J17" s="19">
        <v>3.7666666666666666</v>
      </c>
      <c r="K17" s="19">
        <v>3</v>
      </c>
      <c r="L17" s="19">
        <v>4.5</v>
      </c>
      <c r="M17" s="19">
        <v>4</v>
      </c>
      <c r="N17" s="19">
        <v>5</v>
      </c>
      <c r="O17" s="19">
        <v>3.7999999999999994</v>
      </c>
      <c r="P17" s="20">
        <v>4.75</v>
      </c>
      <c r="Q17" s="20">
        <v>4.29</v>
      </c>
      <c r="R17" s="20">
        <v>2.49</v>
      </c>
      <c r="S17" s="20">
        <v>5</v>
      </c>
      <c r="T17" s="19">
        <v>2.6750000000000003</v>
      </c>
    </row>
    <row r="18" spans="2:20" ht="19.5" customHeight="1">
      <c r="B18" s="16" t="s">
        <v>39</v>
      </c>
      <c r="C18" s="17" t="s">
        <v>63</v>
      </c>
      <c r="D18" s="18">
        <v>7</v>
      </c>
      <c r="E18" s="48">
        <v>86.16666666666667</v>
      </c>
      <c r="F18" s="19">
        <v>115.3</v>
      </c>
      <c r="G18" s="19">
        <v>3.1500000000000004</v>
      </c>
      <c r="H18" s="19">
        <v>3.1500000000000004</v>
      </c>
      <c r="I18" s="19">
        <v>56.333333333333336</v>
      </c>
      <c r="J18" s="19">
        <v>4.4</v>
      </c>
      <c r="K18" s="19">
        <v>3</v>
      </c>
      <c r="L18" s="19">
        <v>5</v>
      </c>
      <c r="M18" s="19">
        <v>4</v>
      </c>
      <c r="N18" s="19">
        <v>5</v>
      </c>
      <c r="O18" s="19">
        <v>3</v>
      </c>
      <c r="P18" s="20">
        <v>4.88</v>
      </c>
      <c r="Q18" s="20">
        <v>4.33</v>
      </c>
      <c r="R18" s="20">
        <v>2.54</v>
      </c>
      <c r="S18" s="20">
        <v>7</v>
      </c>
      <c r="T18" s="19">
        <v>3.225</v>
      </c>
    </row>
    <row r="19" spans="2:20" ht="19.5" customHeight="1">
      <c r="B19" s="16" t="s">
        <v>57</v>
      </c>
      <c r="C19" s="17" t="s">
        <v>63</v>
      </c>
      <c r="D19" s="18">
        <v>8</v>
      </c>
      <c r="E19" s="48">
        <v>88.16666666666667</v>
      </c>
      <c r="F19" s="19">
        <v>121.73333333333335</v>
      </c>
      <c r="G19" s="19">
        <v>3.75</v>
      </c>
      <c r="H19" s="19">
        <v>3.6500000000000004</v>
      </c>
      <c r="I19" s="19">
        <v>55.5</v>
      </c>
      <c r="J19" s="19">
        <v>4.050000000000001</v>
      </c>
      <c r="K19" s="19">
        <v>3</v>
      </c>
      <c r="L19" s="19">
        <v>5</v>
      </c>
      <c r="M19" s="19">
        <v>3.4</v>
      </c>
      <c r="N19" s="19">
        <v>5</v>
      </c>
      <c r="O19" s="19">
        <v>4</v>
      </c>
      <c r="P19" s="20">
        <v>4.44</v>
      </c>
      <c r="Q19" s="20">
        <v>4.32</v>
      </c>
      <c r="R19" s="20">
        <v>2.45</v>
      </c>
      <c r="S19" s="20">
        <v>7</v>
      </c>
      <c r="T19" s="19">
        <v>3.625</v>
      </c>
    </row>
    <row r="20" spans="2:20" ht="19.5" customHeight="1">
      <c r="B20" s="16" t="s">
        <v>58</v>
      </c>
      <c r="C20" s="17" t="s">
        <v>63</v>
      </c>
      <c r="D20" s="18">
        <v>9</v>
      </c>
      <c r="E20" s="48">
        <v>86</v>
      </c>
      <c r="F20" s="19">
        <v>115.83333333333333</v>
      </c>
      <c r="G20" s="19">
        <v>3.083333333333333</v>
      </c>
      <c r="H20" s="19">
        <v>3.083333333333333</v>
      </c>
      <c r="I20" s="19">
        <v>49.5</v>
      </c>
      <c r="J20" s="19">
        <v>3.716666666666667</v>
      </c>
      <c r="K20" s="19">
        <v>3</v>
      </c>
      <c r="L20" s="19">
        <v>3.5</v>
      </c>
      <c r="M20" s="19">
        <v>4</v>
      </c>
      <c r="N20" s="19">
        <v>4.7</v>
      </c>
      <c r="O20" s="19">
        <v>2</v>
      </c>
      <c r="P20" s="20">
        <v>4.45</v>
      </c>
      <c r="Q20" s="20">
        <v>4.38</v>
      </c>
      <c r="R20" s="20">
        <v>2.38</v>
      </c>
      <c r="S20" s="20">
        <v>10.5</v>
      </c>
      <c r="T20" s="19">
        <v>2.4</v>
      </c>
    </row>
    <row r="21" spans="2:20" ht="19.5" customHeight="1">
      <c r="B21" s="16" t="s">
        <v>59</v>
      </c>
      <c r="C21" s="17" t="s">
        <v>63</v>
      </c>
      <c r="D21" s="18">
        <v>10</v>
      </c>
      <c r="E21" s="48">
        <v>88.16666666666667</v>
      </c>
      <c r="F21" s="19">
        <v>108</v>
      </c>
      <c r="G21" s="19">
        <v>3.1166666666666663</v>
      </c>
      <c r="H21" s="19">
        <v>3.083333333333333</v>
      </c>
      <c r="I21" s="19">
        <v>45.6</v>
      </c>
      <c r="J21" s="19">
        <v>4.5</v>
      </c>
      <c r="K21" s="19">
        <v>3</v>
      </c>
      <c r="L21" s="19">
        <v>2</v>
      </c>
      <c r="M21" s="19">
        <v>3</v>
      </c>
      <c r="N21" s="19">
        <v>5</v>
      </c>
      <c r="O21" s="19">
        <v>4.5</v>
      </c>
      <c r="P21" s="20">
        <v>4.69</v>
      </c>
      <c r="Q21" s="20">
        <v>4.27</v>
      </c>
      <c r="R21" s="20">
        <v>2.6</v>
      </c>
      <c r="S21" s="20">
        <v>6</v>
      </c>
      <c r="T21" s="19">
        <v>2.775</v>
      </c>
    </row>
    <row r="22" spans="2:20" s="21" customFormat="1" ht="33.75" customHeight="1">
      <c r="B22" s="16" t="s">
        <v>17</v>
      </c>
      <c r="C22" s="18"/>
      <c r="D22" s="18"/>
      <c r="E22" s="26">
        <v>88.74999999999999</v>
      </c>
      <c r="F22" s="22">
        <v>118.91666666666666</v>
      </c>
      <c r="G22" s="22">
        <v>3.3699999999999997</v>
      </c>
      <c r="H22" s="22">
        <v>3.4099999999999993</v>
      </c>
      <c r="I22" s="22">
        <v>53.74666666666667</v>
      </c>
      <c r="J22" s="22">
        <v>4.118333333333334</v>
      </c>
      <c r="K22" s="22">
        <v>3</v>
      </c>
      <c r="L22" s="22">
        <v>4.08</v>
      </c>
      <c r="M22" s="22">
        <v>3.96</v>
      </c>
      <c r="N22" s="22">
        <v>4.970000000000001</v>
      </c>
      <c r="O22" s="22">
        <v>3.6799999999999997</v>
      </c>
      <c r="P22" s="23">
        <v>4.772</v>
      </c>
      <c r="Q22" s="23">
        <v>4.317</v>
      </c>
      <c r="R22" s="23">
        <v>2.478</v>
      </c>
      <c r="S22" s="23">
        <v>6.5</v>
      </c>
      <c r="T22" s="22">
        <v>3.1075</v>
      </c>
    </row>
    <row r="26" spans="2:20" s="21" customFormat="1" ht="37.5" customHeight="1">
      <c r="B26" s="210" t="s">
        <v>61</v>
      </c>
      <c r="C26" s="211" t="s">
        <v>9</v>
      </c>
      <c r="D26" s="210" t="s">
        <v>10</v>
      </c>
      <c r="E26" s="210" t="s">
        <v>98</v>
      </c>
      <c r="F26" s="210" t="s">
        <v>20</v>
      </c>
      <c r="G26" s="210" t="s">
        <v>95</v>
      </c>
      <c r="H26" s="210" t="s">
        <v>18</v>
      </c>
      <c r="I26" s="210"/>
      <c r="J26" s="218" t="s">
        <v>150</v>
      </c>
      <c r="K26" s="220"/>
      <c r="L26" s="220"/>
      <c r="M26" s="220"/>
      <c r="N26" s="220"/>
      <c r="O26" s="220"/>
      <c r="P26" s="220"/>
      <c r="Q26" s="219"/>
      <c r="T26" s="5"/>
    </row>
    <row r="27" spans="2:17" ht="101.25" customHeight="1">
      <c r="B27" s="210"/>
      <c r="C27" s="211"/>
      <c r="D27" s="210"/>
      <c r="E27" s="210"/>
      <c r="F27" s="210"/>
      <c r="G27" s="210"/>
      <c r="H27" s="13" t="s">
        <v>22</v>
      </c>
      <c r="I27" s="13" t="s">
        <v>23</v>
      </c>
      <c r="J27" s="13" t="s">
        <v>24</v>
      </c>
      <c r="K27" s="13" t="s">
        <v>25</v>
      </c>
      <c r="L27" s="13" t="s">
        <v>26</v>
      </c>
      <c r="M27" s="13" t="s">
        <v>27</v>
      </c>
      <c r="N27" s="13" t="s">
        <v>99</v>
      </c>
      <c r="O27" s="13" t="s">
        <v>29</v>
      </c>
      <c r="P27" s="11" t="s">
        <v>31</v>
      </c>
      <c r="Q27" s="13" t="s">
        <v>30</v>
      </c>
    </row>
    <row r="28" spans="2:17" ht="18" customHeight="1">
      <c r="B28" s="16" t="s">
        <v>34</v>
      </c>
      <c r="C28" s="17" t="s">
        <v>63</v>
      </c>
      <c r="D28" s="18">
        <v>1</v>
      </c>
      <c r="E28" s="24">
        <v>2904.553414383126</v>
      </c>
      <c r="F28" s="19">
        <v>57.85962976858817</v>
      </c>
      <c r="G28" s="19">
        <v>75.24817917311682</v>
      </c>
      <c r="H28" s="19">
        <v>20.169179854845623</v>
      </c>
      <c r="I28" s="19">
        <v>4.582640972037548</v>
      </c>
      <c r="J28" s="19">
        <v>0.5827505827505828</v>
      </c>
      <c r="K28" s="19">
        <v>1.0476596147060653</v>
      </c>
      <c r="L28" s="19">
        <v>2.002070867101542</v>
      </c>
      <c r="M28" s="19">
        <v>0</v>
      </c>
      <c r="N28" s="19">
        <v>0</v>
      </c>
      <c r="O28" s="19">
        <v>0</v>
      </c>
      <c r="P28" s="25">
        <v>1</v>
      </c>
      <c r="Q28" s="25">
        <v>0.3401360544217687</v>
      </c>
    </row>
    <row r="29" spans="2:17" ht="18" customHeight="1">
      <c r="B29" s="16" t="s">
        <v>53</v>
      </c>
      <c r="C29" s="17" t="s">
        <v>63</v>
      </c>
      <c r="D29" s="18">
        <v>2</v>
      </c>
      <c r="E29" s="24">
        <v>3074.4447816021334</v>
      </c>
      <c r="F29" s="19">
        <v>59.352215861045046</v>
      </c>
      <c r="G29" s="19">
        <v>74.27449235520733</v>
      </c>
      <c r="H29" s="19">
        <v>19.43100464466208</v>
      </c>
      <c r="I29" s="19">
        <v>6.294503000130578</v>
      </c>
      <c r="J29" s="19">
        <v>1.1994949494949494</v>
      </c>
      <c r="K29" s="19">
        <v>0</v>
      </c>
      <c r="L29" s="19">
        <v>3.055459460053099</v>
      </c>
      <c r="M29" s="19">
        <v>0</v>
      </c>
      <c r="N29" s="19">
        <v>0</v>
      </c>
      <c r="O29" s="19">
        <v>0</v>
      </c>
      <c r="P29" s="25">
        <v>0.3333333333333333</v>
      </c>
      <c r="Q29" s="25">
        <v>1.5188580559605296</v>
      </c>
    </row>
    <row r="30" spans="2:17" ht="18" customHeight="1">
      <c r="B30" s="16" t="s">
        <v>54</v>
      </c>
      <c r="C30" s="17" t="s">
        <v>63</v>
      </c>
      <c r="D30" s="18">
        <v>3</v>
      </c>
      <c r="E30" s="24">
        <v>3561.2235109510166</v>
      </c>
      <c r="F30" s="19">
        <v>73.27620392903326</v>
      </c>
      <c r="G30" s="19">
        <v>83.54232367815557</v>
      </c>
      <c r="H30" s="19">
        <v>12.647477904901038</v>
      </c>
      <c r="I30" s="19">
        <v>3.810198416943393</v>
      </c>
      <c r="J30" s="19">
        <v>3.743664789471088</v>
      </c>
      <c r="K30" s="19">
        <v>0.6453184352029994</v>
      </c>
      <c r="L30" s="19">
        <v>2.8580566964250944</v>
      </c>
      <c r="M30" s="19">
        <v>0</v>
      </c>
      <c r="N30" s="19">
        <v>0</v>
      </c>
      <c r="O30" s="19">
        <v>0</v>
      </c>
      <c r="P30" s="25">
        <v>0</v>
      </c>
      <c r="Q30" s="25">
        <v>0.5007153075822605</v>
      </c>
    </row>
    <row r="31" spans="2:17" ht="18" customHeight="1">
      <c r="B31" s="16" t="s">
        <v>55</v>
      </c>
      <c r="C31" s="17" t="s">
        <v>63</v>
      </c>
      <c r="D31" s="18">
        <v>4</v>
      </c>
      <c r="E31" s="24">
        <v>3160.7010981994426</v>
      </c>
      <c r="F31" s="19">
        <v>65.71104154260796</v>
      </c>
      <c r="G31" s="19">
        <v>72.03780470121065</v>
      </c>
      <c r="H31" s="19">
        <v>18.390929606979583</v>
      </c>
      <c r="I31" s="19">
        <v>9.571265691809765</v>
      </c>
      <c r="J31" s="19">
        <v>4.779674819710407</v>
      </c>
      <c r="K31" s="19">
        <v>0.8019179894179894</v>
      </c>
      <c r="L31" s="19">
        <v>2.505725253723474</v>
      </c>
      <c r="M31" s="19">
        <v>0</v>
      </c>
      <c r="N31" s="19">
        <v>0</v>
      </c>
      <c r="O31" s="19">
        <v>0</v>
      </c>
      <c r="P31" s="25">
        <v>5</v>
      </c>
      <c r="Q31" s="25">
        <v>2.1588854996328304</v>
      </c>
    </row>
    <row r="32" spans="2:17" ht="18" customHeight="1">
      <c r="B32" s="16" t="s">
        <v>38</v>
      </c>
      <c r="C32" s="17" t="s">
        <v>63</v>
      </c>
      <c r="D32" s="18">
        <v>5</v>
      </c>
      <c r="E32" s="24">
        <v>2597.405293707971</v>
      </c>
      <c r="F32" s="19">
        <v>55.978562364395934</v>
      </c>
      <c r="G32" s="19">
        <v>72.70115428908487</v>
      </c>
      <c r="H32" s="19">
        <v>17.75795898746326</v>
      </c>
      <c r="I32" s="19">
        <v>9.540886723451868</v>
      </c>
      <c r="J32" s="19">
        <v>0</v>
      </c>
      <c r="K32" s="19">
        <v>0</v>
      </c>
      <c r="L32" s="19">
        <v>4.2980188233550765</v>
      </c>
      <c r="M32" s="19">
        <v>0</v>
      </c>
      <c r="N32" s="19">
        <v>0</v>
      </c>
      <c r="O32" s="19">
        <v>0</v>
      </c>
      <c r="P32" s="25">
        <v>1.6666666666666667</v>
      </c>
      <c r="Q32" s="25">
        <v>4.1158711826525405</v>
      </c>
    </row>
    <row r="33" spans="2:17" ht="18" customHeight="1">
      <c r="B33" s="16" t="s">
        <v>56</v>
      </c>
      <c r="C33" s="17" t="s">
        <v>63</v>
      </c>
      <c r="D33" s="18">
        <v>6</v>
      </c>
      <c r="E33" s="24">
        <v>2617.2199712972565</v>
      </c>
      <c r="F33" s="19">
        <v>55.099367816784344</v>
      </c>
      <c r="G33" s="19">
        <v>71.85497511124485</v>
      </c>
      <c r="H33" s="19">
        <v>21.672944530789934</v>
      </c>
      <c r="I33" s="19">
        <v>6.472080357965204</v>
      </c>
      <c r="J33" s="19">
        <v>2.8240215628826597</v>
      </c>
      <c r="K33" s="19">
        <v>0</v>
      </c>
      <c r="L33" s="19">
        <v>3.196467547733262</v>
      </c>
      <c r="M33" s="19">
        <v>0</v>
      </c>
      <c r="N33" s="19">
        <v>0</v>
      </c>
      <c r="O33" s="19">
        <v>0</v>
      </c>
      <c r="P33" s="25">
        <v>2.6666666666666665</v>
      </c>
      <c r="Q33" s="25">
        <v>1.2531328320802007</v>
      </c>
    </row>
    <row r="34" spans="2:17" ht="18" customHeight="1">
      <c r="B34" s="16" t="s">
        <v>39</v>
      </c>
      <c r="C34" s="17" t="s">
        <v>63</v>
      </c>
      <c r="D34" s="18">
        <v>7</v>
      </c>
      <c r="E34" s="24">
        <v>3490.0693638899315</v>
      </c>
      <c r="F34" s="19">
        <v>71.51781483381008</v>
      </c>
      <c r="G34" s="19">
        <v>81.6944318220407</v>
      </c>
      <c r="H34" s="19">
        <v>5.626155428310614</v>
      </c>
      <c r="I34" s="19">
        <v>12.679412749648696</v>
      </c>
      <c r="J34" s="19">
        <v>2.3773234441337885</v>
      </c>
      <c r="K34" s="19">
        <v>1.9621992682337515</v>
      </c>
      <c r="L34" s="19">
        <v>0.6193693693693694</v>
      </c>
      <c r="M34" s="19">
        <v>0</v>
      </c>
      <c r="N34" s="19">
        <v>0</v>
      </c>
      <c r="O34" s="19">
        <v>0</v>
      </c>
      <c r="P34" s="25">
        <v>0.3333333333333333</v>
      </c>
      <c r="Q34" s="25">
        <v>0.7209796002899451</v>
      </c>
    </row>
    <row r="35" spans="2:17" ht="18" customHeight="1">
      <c r="B35" s="16" t="s">
        <v>57</v>
      </c>
      <c r="C35" s="17" t="s">
        <v>63</v>
      </c>
      <c r="D35" s="18">
        <v>8</v>
      </c>
      <c r="E35" s="24">
        <v>3162.681505811973</v>
      </c>
      <c r="F35" s="19">
        <v>71.2315654462156</v>
      </c>
      <c r="G35" s="19">
        <v>80.94305538053483</v>
      </c>
      <c r="H35" s="19">
        <v>13.235034458796095</v>
      </c>
      <c r="I35" s="19">
        <v>5.821910160669063</v>
      </c>
      <c r="J35" s="19">
        <v>4.281345565749235</v>
      </c>
      <c r="K35" s="19">
        <v>1.0391952593787455</v>
      </c>
      <c r="L35" s="19">
        <v>1.1249986680731814</v>
      </c>
      <c r="M35" s="19">
        <v>0</v>
      </c>
      <c r="N35" s="19">
        <v>0</v>
      </c>
      <c r="O35" s="19">
        <v>0</v>
      </c>
      <c r="P35" s="25">
        <v>0.3333333333333333</v>
      </c>
      <c r="Q35" s="25">
        <v>1.0391952593787455</v>
      </c>
    </row>
    <row r="36" spans="2:17" ht="18" customHeight="1">
      <c r="B36" s="16" t="s">
        <v>58</v>
      </c>
      <c r="C36" s="17" t="s">
        <v>63</v>
      </c>
      <c r="D36" s="18">
        <v>9</v>
      </c>
      <c r="E36" s="24">
        <v>2588.4014865749823</v>
      </c>
      <c r="F36" s="19">
        <v>58.16632554101083</v>
      </c>
      <c r="G36" s="19">
        <v>74.76017164601527</v>
      </c>
      <c r="H36" s="19">
        <v>8.217967483028156</v>
      </c>
      <c r="I36" s="19">
        <v>17.02186087095659</v>
      </c>
      <c r="J36" s="19">
        <v>2.6649898191400165</v>
      </c>
      <c r="K36" s="19">
        <v>5.128358685670939</v>
      </c>
      <c r="L36" s="19">
        <v>4.7151355451750705</v>
      </c>
      <c r="M36" s="19">
        <v>0</v>
      </c>
      <c r="N36" s="19">
        <v>1.2097257156545693</v>
      </c>
      <c r="O36" s="19">
        <v>0</v>
      </c>
      <c r="P36" s="25">
        <v>33.666666666666664</v>
      </c>
      <c r="Q36" s="25">
        <v>17.64163372859025</v>
      </c>
    </row>
    <row r="37" spans="2:17" ht="18" customHeight="1">
      <c r="B37" s="16" t="s">
        <v>59</v>
      </c>
      <c r="C37" s="17" t="s">
        <v>63</v>
      </c>
      <c r="D37" s="18">
        <v>10</v>
      </c>
      <c r="E37" s="24">
        <v>2525.665288252255</v>
      </c>
      <c r="F37" s="19">
        <v>53.85213834226556</v>
      </c>
      <c r="G37" s="19">
        <v>79.94001991277439</v>
      </c>
      <c r="H37" s="19">
        <v>14.800970250167758</v>
      </c>
      <c r="I37" s="19">
        <v>5.259009837057866</v>
      </c>
      <c r="J37" s="19">
        <v>5.8012865122509645</v>
      </c>
      <c r="K37" s="19">
        <v>0.2949852507374631</v>
      </c>
      <c r="L37" s="19">
        <v>11.722893585050477</v>
      </c>
      <c r="M37" s="19">
        <v>0</v>
      </c>
      <c r="N37" s="19">
        <v>0</v>
      </c>
      <c r="O37" s="19">
        <v>0</v>
      </c>
      <c r="P37" s="25">
        <v>0.6666666666666666</v>
      </c>
      <c r="Q37" s="25">
        <v>0.2949852507374631</v>
      </c>
    </row>
    <row r="38" spans="2:17" ht="38.25" customHeight="1">
      <c r="B38" s="16" t="s">
        <v>17</v>
      </c>
      <c r="C38" s="18"/>
      <c r="D38" s="18"/>
      <c r="E38" s="26">
        <v>2968.2365714670086</v>
      </c>
      <c r="F38" s="22">
        <v>62.20448654457569</v>
      </c>
      <c r="G38" s="22">
        <v>76.69966080693851</v>
      </c>
      <c r="H38" s="22">
        <v>15.194962314994413</v>
      </c>
      <c r="I38" s="22">
        <v>8.105376878067057</v>
      </c>
      <c r="J38" s="22">
        <v>2.825455204558369</v>
      </c>
      <c r="K38" s="22">
        <v>1.0919634503347952</v>
      </c>
      <c r="L38" s="22">
        <v>3.609819581605965</v>
      </c>
      <c r="M38" s="22">
        <v>0</v>
      </c>
      <c r="N38" s="22">
        <v>0.12097257156545693</v>
      </c>
      <c r="O38" s="22">
        <v>0</v>
      </c>
      <c r="P38" s="27">
        <v>4.566666666666666</v>
      </c>
      <c r="Q38" s="27">
        <v>2.9584392771326535</v>
      </c>
    </row>
    <row r="40" spans="2:3" s="35" customFormat="1" ht="24.75" customHeight="1">
      <c r="B40" s="43" t="s">
        <v>92</v>
      </c>
      <c r="C40" s="44" t="s">
        <v>93</v>
      </c>
    </row>
    <row r="41" spans="2:3" s="35" customFormat="1" ht="24.75" customHeight="1">
      <c r="B41" s="43"/>
      <c r="C41" s="44" t="s">
        <v>94</v>
      </c>
    </row>
  </sheetData>
  <sheetProtection/>
  <mergeCells count="18">
    <mergeCell ref="B2:T2"/>
    <mergeCell ref="B10:B11"/>
    <mergeCell ref="C10:C11"/>
    <mergeCell ref="D10:D11"/>
    <mergeCell ref="E10:H10"/>
    <mergeCell ref="I10:L10"/>
    <mergeCell ref="M10:O10"/>
    <mergeCell ref="P10:S10"/>
    <mergeCell ref="T10:T11"/>
    <mergeCell ref="Q6:S6"/>
    <mergeCell ref="J26:Q26"/>
    <mergeCell ref="H26:I26"/>
    <mergeCell ref="B26:B27"/>
    <mergeCell ref="C26:C27"/>
    <mergeCell ref="D26:D27"/>
    <mergeCell ref="E26:E27"/>
    <mergeCell ref="F26:F27"/>
    <mergeCell ref="G26:G2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41"/>
  <sheetViews>
    <sheetView zoomScale="80" zoomScaleNormal="80" zoomScalePageLayoutView="0" workbookViewId="0" topLeftCell="A1">
      <selection activeCell="U7" sqref="U7"/>
    </sheetView>
  </sheetViews>
  <sheetFormatPr defaultColWidth="9.140625" defaultRowHeight="15"/>
  <cols>
    <col min="1" max="1" width="3.7109375" style="10" customWidth="1"/>
    <col min="2" max="2" width="22.140625" style="10" customWidth="1"/>
    <col min="3" max="4" width="7.57421875" style="10" customWidth="1"/>
    <col min="5" max="5" width="8.7109375" style="10" customWidth="1"/>
    <col min="6" max="15" width="6.7109375" style="10" customWidth="1"/>
    <col min="16" max="16" width="8.28125" style="10" customWidth="1"/>
    <col min="17" max="19" width="6.7109375" style="10" customWidth="1"/>
    <col min="20" max="20" width="9.140625" style="10" customWidth="1"/>
    <col min="21" max="21" width="28.28125" style="10" customWidth="1"/>
    <col min="22" max="16384" width="9.140625" style="10" customWidth="1"/>
  </cols>
  <sheetData>
    <row r="1" s="6" customFormat="1" ht="24.75" customHeight="1"/>
    <row r="2" spans="2:19" s="7" customFormat="1" ht="31.5" customHeight="1">
      <c r="B2" s="228" t="s">
        <v>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2:19" s="7" customFormat="1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R3" s="1"/>
      <c r="S3" s="1"/>
    </row>
    <row r="4" spans="2:19" s="7" customFormat="1" ht="24.75" customHeight="1">
      <c r="B4" s="2" t="s">
        <v>1</v>
      </c>
      <c r="D4" s="3" t="s">
        <v>52</v>
      </c>
      <c r="E4" s="2"/>
      <c r="F4" s="1"/>
      <c r="G4" s="1"/>
      <c r="H4" s="1"/>
      <c r="I4" s="1"/>
      <c r="J4" s="1"/>
      <c r="K4" s="1"/>
      <c r="L4" s="1"/>
      <c r="Q4" s="1"/>
      <c r="R4" s="1"/>
      <c r="S4" s="1"/>
    </row>
    <row r="5" spans="2:19" s="7" customFormat="1" ht="24.75" customHeight="1">
      <c r="B5" s="7" t="s">
        <v>2</v>
      </c>
      <c r="D5" s="8" t="s">
        <v>33</v>
      </c>
      <c r="E5" s="8"/>
      <c r="F5" s="1"/>
      <c r="G5" s="1"/>
      <c r="H5" s="1"/>
      <c r="I5" s="1"/>
      <c r="J5" s="1"/>
      <c r="K5" s="1"/>
      <c r="L5" s="1"/>
      <c r="Q5" s="1"/>
      <c r="R5" s="1"/>
      <c r="S5" s="1"/>
    </row>
    <row r="6" spans="2:19" s="7" customFormat="1" ht="24.75" customHeight="1">
      <c r="B6" s="2" t="s">
        <v>3</v>
      </c>
      <c r="D6" s="2" t="s">
        <v>158</v>
      </c>
      <c r="E6" s="2"/>
      <c r="F6" s="4"/>
      <c r="G6" s="4"/>
      <c r="J6" s="1"/>
      <c r="K6" s="1"/>
      <c r="N6" s="7" t="s">
        <v>148</v>
      </c>
      <c r="Q6" s="231">
        <v>43608</v>
      </c>
      <c r="R6" s="231"/>
      <c r="S6" s="231"/>
    </row>
    <row r="7" spans="2:19" s="7" customFormat="1" ht="24.75" customHeight="1">
      <c r="B7" s="7" t="s">
        <v>4</v>
      </c>
      <c r="D7" s="9" t="s">
        <v>159</v>
      </c>
      <c r="E7" s="8"/>
      <c r="F7" s="1"/>
      <c r="G7" s="1"/>
      <c r="J7" s="1"/>
      <c r="K7" s="1"/>
      <c r="L7" s="1"/>
      <c r="Q7" s="1"/>
      <c r="R7" s="1"/>
      <c r="S7" s="1"/>
    </row>
    <row r="8" spans="4:19" s="7" customFormat="1" ht="24.75" customHeight="1">
      <c r="D8" s="9"/>
      <c r="E8" s="8"/>
      <c r="F8" s="1"/>
      <c r="G8" s="1"/>
      <c r="J8" s="1"/>
      <c r="K8" s="1"/>
      <c r="L8" s="1"/>
      <c r="Q8" s="1"/>
      <c r="R8" s="1"/>
      <c r="S8" s="1"/>
    </row>
    <row r="9" spans="4:19" s="7" customFormat="1" ht="24.75" customHeight="1">
      <c r="D9" s="9"/>
      <c r="E9" s="8"/>
      <c r="F9" s="1"/>
      <c r="G9" s="1"/>
      <c r="J9" s="1"/>
      <c r="K9" s="1"/>
      <c r="L9" s="1"/>
      <c r="Q9" s="1"/>
      <c r="R9" s="1"/>
      <c r="S9" s="1"/>
    </row>
    <row r="10" spans="2:19" ht="33.75" customHeight="1">
      <c r="B10" s="224" t="s">
        <v>61</v>
      </c>
      <c r="C10" s="216" t="s">
        <v>9</v>
      </c>
      <c r="D10" s="224" t="s">
        <v>10</v>
      </c>
      <c r="E10" s="211" t="s">
        <v>5</v>
      </c>
      <c r="F10" s="211"/>
      <c r="G10" s="211"/>
      <c r="H10" s="211"/>
      <c r="I10" s="215" t="s">
        <v>6</v>
      </c>
      <c r="J10" s="215"/>
      <c r="K10" s="215"/>
      <c r="L10" s="215"/>
      <c r="M10" s="215" t="s">
        <v>7</v>
      </c>
      <c r="N10" s="215"/>
      <c r="O10" s="215"/>
      <c r="P10" s="211" t="s">
        <v>8</v>
      </c>
      <c r="Q10" s="211"/>
      <c r="R10" s="211"/>
      <c r="S10" s="211"/>
    </row>
    <row r="11" spans="2:19" s="12" customFormat="1" ht="126" customHeight="1">
      <c r="B11" s="225"/>
      <c r="C11" s="217"/>
      <c r="D11" s="225"/>
      <c r="E11" s="107" t="s">
        <v>96</v>
      </c>
      <c r="F11" s="13" t="s">
        <v>11</v>
      </c>
      <c r="G11" s="13" t="s">
        <v>44</v>
      </c>
      <c r="H11" s="13" t="s">
        <v>45</v>
      </c>
      <c r="I11" s="14" t="s">
        <v>12</v>
      </c>
      <c r="J11" s="13" t="s">
        <v>46</v>
      </c>
      <c r="K11" s="13" t="s">
        <v>47</v>
      </c>
      <c r="L11" s="13" t="s">
        <v>48</v>
      </c>
      <c r="M11" s="13" t="s">
        <v>49</v>
      </c>
      <c r="N11" s="13" t="s">
        <v>50</v>
      </c>
      <c r="O11" s="13" t="s">
        <v>51</v>
      </c>
      <c r="P11" s="14" t="s">
        <v>13</v>
      </c>
      <c r="Q11" s="14" t="s">
        <v>14</v>
      </c>
      <c r="R11" s="14" t="s">
        <v>15</v>
      </c>
      <c r="S11" s="15" t="s">
        <v>16</v>
      </c>
    </row>
    <row r="12" spans="2:19" ht="19.5" customHeight="1">
      <c r="B12" s="16" t="s">
        <v>170</v>
      </c>
      <c r="C12" s="17" t="s">
        <v>64</v>
      </c>
      <c r="D12" s="18">
        <v>1</v>
      </c>
      <c r="E12" s="250">
        <v>99</v>
      </c>
      <c r="F12" s="251">
        <v>76.67</v>
      </c>
      <c r="G12" s="251">
        <v>3.5</v>
      </c>
      <c r="H12" s="251">
        <v>2.5</v>
      </c>
      <c r="I12" s="251">
        <v>40.7</v>
      </c>
      <c r="J12" s="251">
        <v>3</v>
      </c>
      <c r="K12" s="251">
        <v>3</v>
      </c>
      <c r="L12" s="251">
        <v>3.5</v>
      </c>
      <c r="M12" s="251">
        <v>3.5</v>
      </c>
      <c r="N12" s="251">
        <v>4</v>
      </c>
      <c r="O12" s="251">
        <v>3</v>
      </c>
      <c r="P12" s="251">
        <v>7.16</v>
      </c>
      <c r="Q12" s="251">
        <v>4.44</v>
      </c>
      <c r="R12" s="251">
        <v>2.67</v>
      </c>
      <c r="S12" s="251">
        <v>7</v>
      </c>
    </row>
    <row r="13" spans="2:19" ht="19.5" customHeight="1">
      <c r="B13" s="16" t="s">
        <v>171</v>
      </c>
      <c r="C13" s="17" t="s">
        <v>64</v>
      </c>
      <c r="D13" s="18">
        <v>2</v>
      </c>
      <c r="E13" s="250">
        <v>99</v>
      </c>
      <c r="F13" s="251">
        <v>86.67</v>
      </c>
      <c r="G13" s="251">
        <v>4</v>
      </c>
      <c r="H13" s="251">
        <v>4</v>
      </c>
      <c r="I13" s="251">
        <v>49.7</v>
      </c>
      <c r="J13" s="251">
        <v>4</v>
      </c>
      <c r="K13" s="251">
        <v>3</v>
      </c>
      <c r="L13" s="251">
        <v>4</v>
      </c>
      <c r="M13" s="251">
        <v>3.5</v>
      </c>
      <c r="N13" s="251">
        <v>4</v>
      </c>
      <c r="O13" s="251">
        <v>3.5</v>
      </c>
      <c r="P13" s="251">
        <v>7.02</v>
      </c>
      <c r="Q13" s="251">
        <v>4.21</v>
      </c>
      <c r="R13" s="251">
        <v>2.61</v>
      </c>
      <c r="S13" s="251">
        <v>10.25</v>
      </c>
    </row>
    <row r="14" spans="2:19" ht="19.5" customHeight="1">
      <c r="B14" s="16" t="s">
        <v>172</v>
      </c>
      <c r="C14" s="17" t="s">
        <v>64</v>
      </c>
      <c r="D14" s="18">
        <v>3</v>
      </c>
      <c r="E14" s="250">
        <v>103</v>
      </c>
      <c r="F14" s="251">
        <v>82.67</v>
      </c>
      <c r="G14" s="251">
        <v>3.5</v>
      </c>
      <c r="H14" s="251">
        <v>3</v>
      </c>
      <c r="I14" s="251">
        <v>43.7</v>
      </c>
      <c r="J14" s="251">
        <v>3.5</v>
      </c>
      <c r="K14" s="251">
        <v>3</v>
      </c>
      <c r="L14" s="251">
        <v>4</v>
      </c>
      <c r="M14" s="251">
        <v>4</v>
      </c>
      <c r="N14" s="251">
        <v>4</v>
      </c>
      <c r="O14" s="251">
        <v>4</v>
      </c>
      <c r="P14" s="251">
        <v>6.54</v>
      </c>
      <c r="Q14" s="251">
        <v>4.41</v>
      </c>
      <c r="R14" s="251">
        <v>2.52</v>
      </c>
      <c r="S14" s="251">
        <v>8</v>
      </c>
    </row>
    <row r="15" spans="2:19" ht="19.5" customHeight="1">
      <c r="B15" s="16" t="s">
        <v>164</v>
      </c>
      <c r="C15" s="17" t="s">
        <v>64</v>
      </c>
      <c r="D15" s="18">
        <v>4</v>
      </c>
      <c r="E15" s="250">
        <v>104</v>
      </c>
      <c r="F15" s="251">
        <v>86.67</v>
      </c>
      <c r="G15" s="251">
        <v>3.5</v>
      </c>
      <c r="H15" s="251" t="s">
        <v>174</v>
      </c>
      <c r="I15" s="251">
        <v>50.3</v>
      </c>
      <c r="J15" s="251">
        <v>4</v>
      </c>
      <c r="K15" s="251">
        <v>3</v>
      </c>
      <c r="L15" s="251">
        <v>3.5</v>
      </c>
      <c r="M15" s="251">
        <v>3.5</v>
      </c>
      <c r="N15" s="251">
        <v>4</v>
      </c>
      <c r="O15" s="251">
        <v>3</v>
      </c>
      <c r="P15" s="251">
        <v>6.29</v>
      </c>
      <c r="Q15" s="251">
        <v>4.18</v>
      </c>
      <c r="R15" s="251">
        <v>2.63</v>
      </c>
      <c r="S15" s="251">
        <v>7</v>
      </c>
    </row>
    <row r="16" spans="2:19" ht="19.5" customHeight="1">
      <c r="B16" s="16" t="s">
        <v>163</v>
      </c>
      <c r="C16" s="17" t="s">
        <v>64</v>
      </c>
      <c r="D16" s="18">
        <v>5</v>
      </c>
      <c r="E16" s="250">
        <v>98</v>
      </c>
      <c r="F16" s="251">
        <v>73.33</v>
      </c>
      <c r="G16" s="251">
        <v>3</v>
      </c>
      <c r="H16" s="251">
        <v>3</v>
      </c>
      <c r="I16" s="251">
        <v>51.3</v>
      </c>
      <c r="J16" s="251">
        <v>3.5</v>
      </c>
      <c r="K16" s="251">
        <v>3</v>
      </c>
      <c r="L16" s="251">
        <v>3.5</v>
      </c>
      <c r="M16" s="251">
        <v>3.5</v>
      </c>
      <c r="N16" s="251">
        <v>4</v>
      </c>
      <c r="O16" s="251">
        <v>3</v>
      </c>
      <c r="P16" s="251">
        <v>5.45</v>
      </c>
      <c r="Q16" s="251">
        <v>4.32</v>
      </c>
      <c r="R16" s="251">
        <v>2.47</v>
      </c>
      <c r="S16" s="251">
        <v>7</v>
      </c>
    </row>
    <row r="17" spans="2:19" ht="19.5" customHeight="1">
      <c r="B17" s="16" t="s">
        <v>173</v>
      </c>
      <c r="C17" s="17" t="s">
        <v>64</v>
      </c>
      <c r="D17" s="18">
        <v>6</v>
      </c>
      <c r="E17" s="250">
        <v>104</v>
      </c>
      <c r="F17" s="251">
        <v>85.33</v>
      </c>
      <c r="G17" s="251">
        <v>3.5</v>
      </c>
      <c r="H17" s="251">
        <v>3</v>
      </c>
      <c r="I17" s="251">
        <v>47.3</v>
      </c>
      <c r="J17" s="251">
        <v>3.5</v>
      </c>
      <c r="K17" s="251">
        <v>3</v>
      </c>
      <c r="L17" s="251">
        <v>4</v>
      </c>
      <c r="M17" s="251">
        <v>3.5</v>
      </c>
      <c r="N17" s="251">
        <v>4</v>
      </c>
      <c r="O17" s="251">
        <v>3</v>
      </c>
      <c r="P17" s="251">
        <v>6.3</v>
      </c>
      <c r="Q17" s="251">
        <v>4.26</v>
      </c>
      <c r="R17" s="251">
        <v>2.69</v>
      </c>
      <c r="S17" s="251">
        <v>10.5</v>
      </c>
    </row>
    <row r="18" spans="2:19" ht="19.5" customHeight="1">
      <c r="B18" s="16" t="s">
        <v>162</v>
      </c>
      <c r="C18" s="17" t="s">
        <v>64</v>
      </c>
      <c r="D18" s="18">
        <v>7</v>
      </c>
      <c r="E18" s="250">
        <v>93</v>
      </c>
      <c r="F18" s="251">
        <v>80.67</v>
      </c>
      <c r="G18" s="251">
        <v>3</v>
      </c>
      <c r="H18" s="251">
        <v>2.5</v>
      </c>
      <c r="I18" s="251">
        <v>53</v>
      </c>
      <c r="J18" s="251">
        <v>4</v>
      </c>
      <c r="K18" s="251">
        <v>3</v>
      </c>
      <c r="L18" s="251">
        <v>4.5</v>
      </c>
      <c r="M18" s="251">
        <v>4</v>
      </c>
      <c r="N18" s="251">
        <v>4</v>
      </c>
      <c r="O18" s="251">
        <v>3.5</v>
      </c>
      <c r="P18" s="251">
        <v>6.03</v>
      </c>
      <c r="Q18" s="251">
        <v>4.34</v>
      </c>
      <c r="R18" s="251">
        <v>2.55</v>
      </c>
      <c r="S18" s="251">
        <v>6.25</v>
      </c>
    </row>
    <row r="19" spans="2:19" ht="19.5" customHeight="1">
      <c r="B19" s="16" t="s">
        <v>165</v>
      </c>
      <c r="C19" s="17" t="s">
        <v>64</v>
      </c>
      <c r="D19" s="18">
        <v>8</v>
      </c>
      <c r="E19" s="250">
        <v>96</v>
      </c>
      <c r="F19" s="251">
        <v>84</v>
      </c>
      <c r="G19" s="251">
        <v>3.5</v>
      </c>
      <c r="H19" s="251">
        <v>3</v>
      </c>
      <c r="I19" s="251">
        <v>50.1</v>
      </c>
      <c r="J19" s="251">
        <v>3.5</v>
      </c>
      <c r="K19" s="251">
        <v>3</v>
      </c>
      <c r="L19" s="251">
        <v>3.5</v>
      </c>
      <c r="M19" s="251">
        <v>4</v>
      </c>
      <c r="N19" s="251">
        <v>4</v>
      </c>
      <c r="O19" s="251">
        <v>4</v>
      </c>
      <c r="P19" s="251">
        <v>5.64</v>
      </c>
      <c r="Q19" s="251">
        <v>4.35</v>
      </c>
      <c r="R19" s="251">
        <v>2.63</v>
      </c>
      <c r="S19" s="251">
        <v>11.5</v>
      </c>
    </row>
    <row r="20" spans="2:19" ht="19.5" customHeight="1">
      <c r="B20" s="16" t="s">
        <v>58</v>
      </c>
      <c r="C20" s="17" t="s">
        <v>64</v>
      </c>
      <c r="D20" s="18">
        <v>9</v>
      </c>
      <c r="E20" s="250">
        <v>96</v>
      </c>
      <c r="F20" s="251">
        <v>80.67</v>
      </c>
      <c r="G20" s="251">
        <v>3</v>
      </c>
      <c r="H20" s="251">
        <v>2.5</v>
      </c>
      <c r="I20" s="251">
        <v>40.2</v>
      </c>
      <c r="J20" s="251">
        <v>3</v>
      </c>
      <c r="K20" s="251">
        <v>3</v>
      </c>
      <c r="L20" s="251">
        <v>3</v>
      </c>
      <c r="M20" s="251">
        <v>3</v>
      </c>
      <c r="N20" s="251">
        <v>4</v>
      </c>
      <c r="O20" s="251">
        <v>3</v>
      </c>
      <c r="P20" s="251">
        <v>4.79</v>
      </c>
      <c r="Q20" s="251">
        <v>4.48</v>
      </c>
      <c r="R20" s="251">
        <v>2.43</v>
      </c>
      <c r="S20" s="251">
        <v>9</v>
      </c>
    </row>
    <row r="21" spans="2:19" ht="19.5" customHeight="1">
      <c r="B21" s="16" t="s">
        <v>160</v>
      </c>
      <c r="C21" s="17" t="s">
        <v>64</v>
      </c>
      <c r="D21" s="18">
        <v>10</v>
      </c>
      <c r="E21" s="250">
        <v>102</v>
      </c>
      <c r="F21" s="251">
        <v>78</v>
      </c>
      <c r="G21" s="251">
        <v>3</v>
      </c>
      <c r="H21" s="251">
        <v>2.5</v>
      </c>
      <c r="I21" s="251">
        <v>42.3</v>
      </c>
      <c r="J21" s="251">
        <v>4</v>
      </c>
      <c r="K21" s="251">
        <v>3</v>
      </c>
      <c r="L21" s="251">
        <v>3</v>
      </c>
      <c r="M21" s="251">
        <v>3</v>
      </c>
      <c r="N21" s="251">
        <v>4</v>
      </c>
      <c r="O21" s="251">
        <v>3.5</v>
      </c>
      <c r="P21" s="251">
        <v>4.86</v>
      </c>
      <c r="Q21" s="251">
        <v>4.31</v>
      </c>
      <c r="R21" s="251">
        <v>2.48</v>
      </c>
      <c r="S21" s="251">
        <v>6</v>
      </c>
    </row>
    <row r="22" spans="2:19" s="21" customFormat="1" ht="33.75" customHeight="1">
      <c r="B22" s="16" t="s">
        <v>17</v>
      </c>
      <c r="C22" s="18"/>
      <c r="D22" s="18"/>
      <c r="E22" s="252">
        <f>AVERAGE(E12:E21)</f>
        <v>99.4</v>
      </c>
      <c r="F22" s="252">
        <f aca="true" t="shared" si="0" ref="F22:S22">AVERAGE(F12:F21)</f>
        <v>81.46799999999999</v>
      </c>
      <c r="G22" s="252">
        <f t="shared" si="0"/>
        <v>3.35</v>
      </c>
      <c r="H22" s="252">
        <f t="shared" si="0"/>
        <v>2.888888888888889</v>
      </c>
      <c r="I22" s="252">
        <f t="shared" si="0"/>
        <v>46.86000000000001</v>
      </c>
      <c r="J22" s="252">
        <f t="shared" si="0"/>
        <v>3.6</v>
      </c>
      <c r="K22" s="252">
        <f t="shared" si="0"/>
        <v>3</v>
      </c>
      <c r="L22" s="252">
        <f t="shared" si="0"/>
        <v>3.65</v>
      </c>
      <c r="M22" s="252">
        <f t="shared" si="0"/>
        <v>3.55</v>
      </c>
      <c r="N22" s="252">
        <f t="shared" si="0"/>
        <v>4</v>
      </c>
      <c r="O22" s="252">
        <f t="shared" si="0"/>
        <v>3.35</v>
      </c>
      <c r="P22" s="252">
        <f t="shared" si="0"/>
        <v>6.008</v>
      </c>
      <c r="Q22" s="252">
        <f t="shared" si="0"/>
        <v>4.33</v>
      </c>
      <c r="R22" s="252">
        <f t="shared" si="0"/>
        <v>2.568</v>
      </c>
      <c r="S22" s="252">
        <f t="shared" si="0"/>
        <v>8.25</v>
      </c>
    </row>
    <row r="26" spans="2:17" s="21" customFormat="1" ht="37.5" customHeight="1">
      <c r="B26" s="210" t="s">
        <v>61</v>
      </c>
      <c r="C26" s="211" t="s">
        <v>9</v>
      </c>
      <c r="D26" s="210" t="s">
        <v>10</v>
      </c>
      <c r="E26" s="210" t="s">
        <v>98</v>
      </c>
      <c r="F26" s="210" t="s">
        <v>20</v>
      </c>
      <c r="G26" s="210" t="s">
        <v>95</v>
      </c>
      <c r="H26" s="210" t="s">
        <v>18</v>
      </c>
      <c r="I26" s="210"/>
      <c r="J26" s="210" t="s">
        <v>150</v>
      </c>
      <c r="K26" s="210"/>
      <c r="L26" s="210"/>
      <c r="M26" s="210"/>
      <c r="N26" s="210"/>
      <c r="O26" s="210"/>
      <c r="P26" s="210"/>
      <c r="Q26" s="210"/>
    </row>
    <row r="27" spans="2:17" ht="101.25" customHeight="1">
      <c r="B27" s="210"/>
      <c r="C27" s="211"/>
      <c r="D27" s="210"/>
      <c r="E27" s="210"/>
      <c r="F27" s="210"/>
      <c r="G27" s="210"/>
      <c r="H27" s="13" t="s">
        <v>22</v>
      </c>
      <c r="I27" s="13" t="s">
        <v>23</v>
      </c>
      <c r="J27" s="13" t="s">
        <v>24</v>
      </c>
      <c r="K27" s="13" t="s">
        <v>25</v>
      </c>
      <c r="L27" s="13" t="s">
        <v>26</v>
      </c>
      <c r="M27" s="13" t="s">
        <v>27</v>
      </c>
      <c r="N27" s="13" t="s">
        <v>99</v>
      </c>
      <c r="O27" s="13" t="s">
        <v>29</v>
      </c>
      <c r="P27" s="13" t="s">
        <v>31</v>
      </c>
      <c r="Q27" s="13" t="s">
        <v>30</v>
      </c>
    </row>
    <row r="28" spans="2:19" ht="18" customHeight="1">
      <c r="B28" s="16" t="s">
        <v>170</v>
      </c>
      <c r="C28" s="17" t="s">
        <v>64</v>
      </c>
      <c r="D28" s="18">
        <v>1</v>
      </c>
      <c r="E28" s="130">
        <v>3136.08</v>
      </c>
      <c r="F28" s="128">
        <v>43.8</v>
      </c>
      <c r="G28" s="128">
        <v>86.3</v>
      </c>
      <c r="H28" s="128">
        <v>2.9</v>
      </c>
      <c r="I28" s="128">
        <v>10.8</v>
      </c>
      <c r="J28" s="128">
        <v>0.8</v>
      </c>
      <c r="K28" s="128">
        <v>0.9</v>
      </c>
      <c r="L28" s="128">
        <v>1.4</v>
      </c>
      <c r="M28" s="249">
        <v>0</v>
      </c>
      <c r="N28" s="128">
        <v>0.1</v>
      </c>
      <c r="O28" s="249">
        <v>0</v>
      </c>
      <c r="P28" s="128">
        <v>0.8</v>
      </c>
      <c r="Q28" s="25">
        <v>0</v>
      </c>
      <c r="S28" s="127"/>
    </row>
    <row r="29" spans="2:19" ht="18" customHeight="1">
      <c r="B29" s="16" t="s">
        <v>171</v>
      </c>
      <c r="C29" s="17" t="s">
        <v>64</v>
      </c>
      <c r="D29" s="18">
        <v>2</v>
      </c>
      <c r="E29" s="130">
        <v>3191.292</v>
      </c>
      <c r="F29" s="128">
        <v>45.46</v>
      </c>
      <c r="G29" s="128">
        <v>80.1</v>
      </c>
      <c r="H29" s="128">
        <v>5.8</v>
      </c>
      <c r="I29" s="128">
        <v>14.1</v>
      </c>
      <c r="J29" s="128">
        <v>1.5</v>
      </c>
      <c r="K29" s="128">
        <v>0.3</v>
      </c>
      <c r="L29" s="128">
        <v>2</v>
      </c>
      <c r="M29" s="249">
        <v>0</v>
      </c>
      <c r="N29" s="128">
        <v>0</v>
      </c>
      <c r="O29" s="249">
        <v>0</v>
      </c>
      <c r="P29" s="128">
        <v>0.4</v>
      </c>
      <c r="Q29" s="25">
        <v>0</v>
      </c>
      <c r="S29" s="127"/>
    </row>
    <row r="30" spans="2:19" ht="18" customHeight="1">
      <c r="B30" s="16" t="s">
        <v>172</v>
      </c>
      <c r="C30" s="17" t="s">
        <v>64</v>
      </c>
      <c r="D30" s="18">
        <v>3</v>
      </c>
      <c r="E30" s="130">
        <v>2508.09</v>
      </c>
      <c r="F30" s="128">
        <v>38.35</v>
      </c>
      <c r="G30" s="128">
        <v>81.9</v>
      </c>
      <c r="H30" s="128">
        <v>9</v>
      </c>
      <c r="I30" s="128">
        <v>9.1</v>
      </c>
      <c r="J30" s="128">
        <v>2.5</v>
      </c>
      <c r="K30" s="128">
        <v>0.5</v>
      </c>
      <c r="L30" s="128">
        <v>1.3</v>
      </c>
      <c r="M30" s="249">
        <v>0</v>
      </c>
      <c r="N30" s="128">
        <v>0.2</v>
      </c>
      <c r="O30" s="249">
        <v>0</v>
      </c>
      <c r="P30" s="128">
        <v>0</v>
      </c>
      <c r="Q30" s="25">
        <v>0</v>
      </c>
      <c r="S30" s="127"/>
    </row>
    <row r="31" spans="2:19" ht="18" customHeight="1">
      <c r="B31" s="16" t="s">
        <v>164</v>
      </c>
      <c r="C31" s="17" t="s">
        <v>64</v>
      </c>
      <c r="D31" s="18">
        <v>4</v>
      </c>
      <c r="E31" s="130">
        <v>2628.591</v>
      </c>
      <c r="F31" s="128">
        <v>41.79</v>
      </c>
      <c r="G31" s="128">
        <v>71</v>
      </c>
      <c r="H31" s="128">
        <v>13.7</v>
      </c>
      <c r="I31" s="128">
        <v>15.3</v>
      </c>
      <c r="J31" s="128">
        <v>2.9</v>
      </c>
      <c r="K31" s="128">
        <v>0.5</v>
      </c>
      <c r="L31" s="128">
        <v>1.1</v>
      </c>
      <c r="M31" s="249">
        <v>0</v>
      </c>
      <c r="N31" s="128">
        <v>0.1</v>
      </c>
      <c r="O31" s="249">
        <v>0</v>
      </c>
      <c r="P31" s="128">
        <v>3.2</v>
      </c>
      <c r="Q31" s="25">
        <v>0</v>
      </c>
      <c r="S31" s="127"/>
    </row>
    <row r="32" spans="2:19" ht="18" customHeight="1">
      <c r="B32" s="16" t="s">
        <v>163</v>
      </c>
      <c r="C32" s="17" t="s">
        <v>64</v>
      </c>
      <c r="D32" s="18">
        <v>5</v>
      </c>
      <c r="E32" s="130">
        <v>2309.165</v>
      </c>
      <c r="F32" s="128">
        <v>42.37</v>
      </c>
      <c r="G32" s="128">
        <v>79.2</v>
      </c>
      <c r="H32" s="128">
        <v>3.2</v>
      </c>
      <c r="I32" s="128">
        <v>17.6</v>
      </c>
      <c r="J32" s="128">
        <v>0.8</v>
      </c>
      <c r="K32" s="128">
        <v>0.1</v>
      </c>
      <c r="L32" s="128">
        <v>1.9</v>
      </c>
      <c r="M32" s="249">
        <v>0</v>
      </c>
      <c r="N32" s="128">
        <v>0</v>
      </c>
      <c r="O32" s="249">
        <v>0</v>
      </c>
      <c r="P32" s="128">
        <v>1.5</v>
      </c>
      <c r="Q32" s="25">
        <v>0</v>
      </c>
      <c r="S32" s="127"/>
    </row>
    <row r="33" spans="2:19" ht="18" customHeight="1">
      <c r="B33" s="16" t="s">
        <v>173</v>
      </c>
      <c r="C33" s="17" t="s">
        <v>64</v>
      </c>
      <c r="D33" s="18">
        <v>6</v>
      </c>
      <c r="E33" s="130">
        <v>3049.2</v>
      </c>
      <c r="F33" s="128">
        <v>48.4</v>
      </c>
      <c r="G33" s="128">
        <v>76.8</v>
      </c>
      <c r="H33" s="128">
        <v>10.1</v>
      </c>
      <c r="I33" s="128">
        <v>13.1</v>
      </c>
      <c r="J33" s="128">
        <v>2.4</v>
      </c>
      <c r="K33" s="128">
        <v>0.2</v>
      </c>
      <c r="L33" s="128">
        <v>1.5</v>
      </c>
      <c r="M33" s="249">
        <v>0</v>
      </c>
      <c r="N33" s="128">
        <v>0.3</v>
      </c>
      <c r="O33" s="249">
        <v>0</v>
      </c>
      <c r="P33" s="128">
        <v>2</v>
      </c>
      <c r="Q33" s="25">
        <v>0</v>
      </c>
      <c r="S33" s="127"/>
    </row>
    <row r="34" spans="2:19" ht="18" customHeight="1">
      <c r="B34" s="16" t="s">
        <v>162</v>
      </c>
      <c r="C34" s="17" t="s">
        <v>64</v>
      </c>
      <c r="D34" s="18">
        <v>7</v>
      </c>
      <c r="E34" s="130">
        <v>2050.803</v>
      </c>
      <c r="F34" s="128">
        <v>34.01</v>
      </c>
      <c r="G34" s="128">
        <v>84.2</v>
      </c>
      <c r="H34" s="128">
        <v>0.7</v>
      </c>
      <c r="I34" s="128">
        <v>15.1</v>
      </c>
      <c r="J34" s="128">
        <v>2.3</v>
      </c>
      <c r="K34" s="128">
        <v>1.2</v>
      </c>
      <c r="L34" s="128">
        <v>0.2</v>
      </c>
      <c r="M34" s="249">
        <v>0</v>
      </c>
      <c r="N34" s="128">
        <v>0</v>
      </c>
      <c r="O34" s="249">
        <v>0</v>
      </c>
      <c r="P34" s="128">
        <v>0.3333333333333333</v>
      </c>
      <c r="Q34" s="25">
        <v>0</v>
      </c>
      <c r="S34" s="127"/>
    </row>
    <row r="35" spans="2:19" ht="18" customHeight="1">
      <c r="B35" s="16" t="s">
        <v>165</v>
      </c>
      <c r="C35" s="17" t="s">
        <v>64</v>
      </c>
      <c r="D35" s="18">
        <v>8</v>
      </c>
      <c r="E35" s="130">
        <v>3179.8320000000003</v>
      </c>
      <c r="F35" s="128">
        <v>56.38</v>
      </c>
      <c r="G35" s="128">
        <v>88.5</v>
      </c>
      <c r="H35" s="128">
        <v>2</v>
      </c>
      <c r="I35" s="128">
        <v>9.5</v>
      </c>
      <c r="J35" s="128">
        <v>3.2</v>
      </c>
      <c r="K35" s="128">
        <v>0.9</v>
      </c>
      <c r="L35" s="128">
        <v>0.6</v>
      </c>
      <c r="M35" s="249">
        <v>0</v>
      </c>
      <c r="N35" s="128">
        <v>0.2</v>
      </c>
      <c r="O35" s="249">
        <v>0</v>
      </c>
      <c r="P35" s="128">
        <v>0.2</v>
      </c>
      <c r="Q35" s="25">
        <v>0</v>
      </c>
      <c r="S35" s="127"/>
    </row>
    <row r="36" spans="2:19" ht="18" customHeight="1">
      <c r="B36" s="16" t="s">
        <v>58</v>
      </c>
      <c r="C36" s="17" t="s">
        <v>64</v>
      </c>
      <c r="D36" s="18">
        <v>9</v>
      </c>
      <c r="E36" s="130">
        <v>2163.1639999999998</v>
      </c>
      <c r="F36" s="128">
        <v>45.16</v>
      </c>
      <c r="G36" s="128">
        <v>80.9</v>
      </c>
      <c r="H36" s="128">
        <v>1.3</v>
      </c>
      <c r="I36" s="128">
        <v>17.8</v>
      </c>
      <c r="J36" s="128">
        <v>2.1</v>
      </c>
      <c r="K36" s="128">
        <v>1.1</v>
      </c>
      <c r="L36" s="128">
        <v>1.5</v>
      </c>
      <c r="M36" s="249">
        <v>0</v>
      </c>
      <c r="N36" s="128">
        <v>0.9</v>
      </c>
      <c r="O36" s="249">
        <v>0</v>
      </c>
      <c r="P36" s="128">
        <v>21</v>
      </c>
      <c r="Q36" s="25">
        <v>0</v>
      </c>
      <c r="S36" s="127"/>
    </row>
    <row r="37" spans="2:19" ht="18" customHeight="1">
      <c r="B37" s="16" t="s">
        <v>160</v>
      </c>
      <c r="C37" s="17" t="s">
        <v>64</v>
      </c>
      <c r="D37" s="18">
        <v>10</v>
      </c>
      <c r="E37" s="130">
        <v>1967.328</v>
      </c>
      <c r="F37" s="128">
        <v>40.48</v>
      </c>
      <c r="G37" s="128">
        <v>80.6</v>
      </c>
      <c r="H37" s="128">
        <v>12.4</v>
      </c>
      <c r="I37" s="128">
        <v>7</v>
      </c>
      <c r="J37" s="128">
        <v>2</v>
      </c>
      <c r="K37" s="128">
        <v>0.5</v>
      </c>
      <c r="L37" s="128">
        <v>2.5</v>
      </c>
      <c r="M37" s="249">
        <v>0</v>
      </c>
      <c r="N37" s="128">
        <v>0</v>
      </c>
      <c r="O37" s="249">
        <v>0</v>
      </c>
      <c r="P37" s="128">
        <v>0.6</v>
      </c>
      <c r="Q37" s="25">
        <v>0</v>
      </c>
      <c r="S37" s="127"/>
    </row>
    <row r="38" spans="2:17" ht="38.25" customHeight="1">
      <c r="B38" s="16" t="s">
        <v>17</v>
      </c>
      <c r="C38" s="18"/>
      <c r="D38" s="18"/>
      <c r="E38" s="129">
        <f>AVERAGE(E28:E37)</f>
        <v>2618.3545000000004</v>
      </c>
      <c r="F38" s="129">
        <f aca="true" t="shared" si="1" ref="F38:M38">AVERAGE(F28:F37)</f>
        <v>43.61999999999999</v>
      </c>
      <c r="G38" s="129">
        <f t="shared" si="1"/>
        <v>80.95</v>
      </c>
      <c r="H38" s="129">
        <f t="shared" si="1"/>
        <v>6.11</v>
      </c>
      <c r="I38" s="129">
        <f t="shared" si="1"/>
        <v>12.939999999999998</v>
      </c>
      <c r="J38" s="129">
        <f t="shared" si="1"/>
        <v>2.05</v>
      </c>
      <c r="K38" s="129">
        <f t="shared" si="1"/>
        <v>0.6200000000000001</v>
      </c>
      <c r="L38" s="129">
        <f t="shared" si="1"/>
        <v>1.4</v>
      </c>
      <c r="M38" s="249">
        <f t="shared" si="1"/>
        <v>0</v>
      </c>
      <c r="N38" s="129">
        <v>0.12097257156545693</v>
      </c>
      <c r="O38" s="249">
        <f>AVERAGE(O28:O37)</f>
        <v>0</v>
      </c>
      <c r="P38" s="129">
        <v>3.0033333333333334</v>
      </c>
      <c r="Q38" s="27">
        <f>AVERAGE(Q28:Q37)</f>
        <v>0</v>
      </c>
    </row>
    <row r="39" ht="15.75">
      <c r="P39" s="78"/>
    </row>
    <row r="40" spans="2:3" s="35" customFormat="1" ht="24.75" customHeight="1">
      <c r="B40" s="43" t="s">
        <v>92</v>
      </c>
      <c r="C40" s="44" t="s">
        <v>93</v>
      </c>
    </row>
    <row r="41" spans="2:3" s="35" customFormat="1" ht="24.75" customHeight="1">
      <c r="B41" s="43"/>
      <c r="C41" s="44" t="s">
        <v>94</v>
      </c>
    </row>
  </sheetData>
  <sheetProtection/>
  <mergeCells count="17">
    <mergeCell ref="J26:Q26"/>
    <mergeCell ref="B2:S2"/>
    <mergeCell ref="Q6:S6"/>
    <mergeCell ref="B10:B11"/>
    <mergeCell ref="C10:C11"/>
    <mergeCell ref="D10:D11"/>
    <mergeCell ref="E10:H10"/>
    <mergeCell ref="I10:L10"/>
    <mergeCell ref="M10:O10"/>
    <mergeCell ref="P10:S10"/>
    <mergeCell ref="H26:I26"/>
    <mergeCell ref="B26:B27"/>
    <mergeCell ref="C26:C27"/>
    <mergeCell ref="D26:D27"/>
    <mergeCell ref="E26:E27"/>
    <mergeCell ref="F26:F27"/>
    <mergeCell ref="G26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Cornali</dc:creator>
  <cp:keywords/>
  <dc:description/>
  <cp:lastModifiedBy>Sandro Cornali</cp:lastModifiedBy>
  <cp:lastPrinted>2019-12-04T09:48:37Z</cp:lastPrinted>
  <dcterms:created xsi:type="dcterms:W3CDTF">2019-11-28T09:34:37Z</dcterms:created>
  <dcterms:modified xsi:type="dcterms:W3CDTF">2020-01-17T09:16:22Z</dcterms:modified>
  <cp:category/>
  <cp:version/>
  <cp:contentType/>
  <cp:contentStatus/>
</cp:coreProperties>
</file>